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585" yWindow="15" windowWidth="7095" windowHeight="9630" activeTab="2"/>
  </bookViews>
  <sheets>
    <sheet name="Uputstvo" sheetId="1" r:id="rId1"/>
    <sheet name="UnosOcena" sheetId="2" r:id="rId2"/>
    <sheet name="ProsekOcenaBezVladanja" sheetId="3" r:id="rId3"/>
    <sheet name="DijagramBezVladanja" sheetId="4" r:id="rId4"/>
    <sheet name="ProsekOcenaSaVladanjem" sheetId="5" r:id="rId5"/>
    <sheet name="DijagramSaVladanjem" sheetId="6" r:id="rId6"/>
    <sheet name="Proracun1" sheetId="7" r:id="rId7"/>
    <sheet name="Proracun2" sheetId="8" r:id="rId8"/>
  </sheets>
  <definedNames/>
  <calcPr fullCalcOnLoad="1"/>
</workbook>
</file>

<file path=xl/sharedStrings.xml><?xml version="1.0" encoding="utf-8"?>
<sst xmlns="http://schemas.openxmlformats.org/spreadsheetml/2006/main" count="261" uniqueCount="108">
  <si>
    <t>Srpski jezik</t>
  </si>
  <si>
    <t>Engleski jezik</t>
  </si>
  <si>
    <t>Geografija</t>
  </si>
  <si>
    <t>Biologija</t>
  </si>
  <si>
    <t>Fizika</t>
  </si>
  <si>
    <t>Matematika</t>
  </si>
  <si>
    <t>Prosek</t>
  </si>
  <si>
    <t>dobar (3)</t>
  </si>
  <si>
    <t>vrlo dobrih</t>
  </si>
  <si>
    <t>dobrih</t>
  </si>
  <si>
    <t>dovoljnih</t>
  </si>
  <si>
    <t>%</t>
  </si>
  <si>
    <t>Hemija</t>
  </si>
  <si>
    <t>Redni broj</t>
  </si>
  <si>
    <t>Prezime i ime učenika</t>
  </si>
  <si>
    <t>Likovna kultira</t>
  </si>
  <si>
    <t>Muzička kultura</t>
  </si>
  <si>
    <t>Istorija</t>
  </si>
  <si>
    <t>Tehničko obraz</t>
  </si>
  <si>
    <t>Fizičko vaspitanje</t>
  </si>
  <si>
    <t>Prosečna ocena predmeta</t>
  </si>
  <si>
    <t>Uspeh učenika</t>
  </si>
  <si>
    <t>odličan (5)</t>
  </si>
  <si>
    <t>dovoljan (2)</t>
  </si>
  <si>
    <t>nedovoljan (1)</t>
  </si>
  <si>
    <t>odličnih</t>
  </si>
  <si>
    <t>II strani jezik</t>
  </si>
  <si>
    <t>Izabrani sport</t>
  </si>
  <si>
    <t>Informatika</t>
  </si>
  <si>
    <t>Čuvari prirode</t>
  </si>
  <si>
    <t>Prosečna ocena odeljenja:</t>
  </si>
  <si>
    <t>Vladanje</t>
  </si>
  <si>
    <t>vrlo dobar (4)</t>
  </si>
  <si>
    <t>sa 1 negativnom</t>
  </si>
  <si>
    <t>sa 2 negativne</t>
  </si>
  <si>
    <t>sa 3 negativne</t>
  </si>
  <si>
    <t>sa 4 negativne</t>
  </si>
  <si>
    <t xml:space="preserve"> Br.ocena po pr.</t>
  </si>
  <si>
    <t>nedovoljnih</t>
  </si>
  <si>
    <t>Opravdani</t>
  </si>
  <si>
    <t>Neopravdani</t>
  </si>
  <si>
    <t>Primerno</t>
  </si>
  <si>
    <t>Vrlo dobro</t>
  </si>
  <si>
    <t>Dobro</t>
  </si>
  <si>
    <t>Zadovoljavajuće</t>
  </si>
  <si>
    <t>Nezadovoljavajuće</t>
  </si>
  <si>
    <t>Broj opravdanih</t>
  </si>
  <si>
    <t>Broj neoprabdanih</t>
  </si>
  <si>
    <t>Razredni starešina</t>
  </si>
  <si>
    <t>Ostvaren uspeh po predmetima (koji ulaze u prosek)</t>
  </si>
  <si>
    <t>Ukup</t>
  </si>
  <si>
    <t>Vl</t>
  </si>
  <si>
    <t>Prosek odeljenja</t>
  </si>
  <si>
    <t>Izostanaka ukupno</t>
  </si>
  <si>
    <t>Pregled konačnog uspeha učenika</t>
  </si>
  <si>
    <t>Ne u pr.</t>
  </si>
  <si>
    <t>i+v</t>
  </si>
  <si>
    <t>Obavezni predmeti</t>
  </si>
  <si>
    <t>Izbor.1</t>
  </si>
  <si>
    <t>Izbor.2</t>
  </si>
  <si>
    <t>Izostanci</t>
  </si>
  <si>
    <t>Školska:</t>
  </si>
  <si>
    <t>Vlad.</t>
  </si>
  <si>
    <t>*** Izbor.1 - Izborni predmeti koji ulaze u prosek</t>
  </si>
  <si>
    <t>*** Izbor.2 - Izborni predmeti koji ne ulaze u prosek</t>
  </si>
  <si>
    <t>Suma neophodna za izracunavanje proseka ocena</t>
  </si>
  <si>
    <t>GRAFIČKI PRIKAZ USPEHA ODELJENJA</t>
  </si>
  <si>
    <t>neocenjenih ( / )</t>
  </si>
  <si>
    <t>Uk.</t>
  </si>
  <si>
    <t>datum</t>
  </si>
  <si>
    <t>Upisanih učenika</t>
  </si>
  <si>
    <t>Učenici sa negativnim usp.</t>
  </si>
  <si>
    <t>Učenici sa pozitivnim usp.</t>
  </si>
  <si>
    <t>Učenici sa svim peticama</t>
  </si>
  <si>
    <t>Broj devojčica</t>
  </si>
  <si>
    <t>Pol učenika</t>
  </si>
  <si>
    <t>m</t>
  </si>
  <si>
    <t>z</t>
  </si>
  <si>
    <t>Broj dačaka</t>
  </si>
  <si>
    <t>br. negativnih</t>
  </si>
  <si>
    <t>neocenj.</t>
  </si>
  <si>
    <t>sa 5 i više negativnih</t>
  </si>
  <si>
    <t>neocenjeni iz 1 predmeta</t>
  </si>
  <si>
    <t>neocenjeni iz 2 predmeta</t>
  </si>
  <si>
    <t>neocenjeni iz 3 i više pred.</t>
  </si>
  <si>
    <t>bez ocene iz vladanja</t>
  </si>
  <si>
    <t>Ocenjeni učenici</t>
  </si>
  <si>
    <t>izborni neocenjeni</t>
  </si>
  <si>
    <t>Oslobođen br. Pr</t>
  </si>
  <si>
    <t>*** Ukoliko je neki učenik oslobođen iz nekog predmeta koji ulaze u prosek, upišite br predmeta</t>
  </si>
  <si>
    <t>os</t>
  </si>
  <si>
    <t xml:space="preserve">neocenjenih </t>
  </si>
  <si>
    <t>Neocenjeni i sa negativnim</t>
  </si>
  <si>
    <t>6-1</t>
  </si>
  <si>
    <t>Autor:</t>
  </si>
  <si>
    <r>
      <t>profesor</t>
    </r>
    <r>
      <rPr>
        <b/>
        <sz val="14"/>
        <rFont val="Arial"/>
        <family val="2"/>
      </rPr>
      <t xml:space="preserve"> Saša Vučinić</t>
    </r>
  </si>
  <si>
    <t>Prosek izbornih pr.</t>
  </si>
  <si>
    <t>Prosek bez vl. sa izb.</t>
  </si>
  <si>
    <t>Prosek izbornih pred.</t>
  </si>
  <si>
    <t>Prosek sa vlad. + izb.</t>
  </si>
  <si>
    <t>2009/10</t>
  </si>
  <si>
    <t>Prosečna ocena (sa vladanjem) odeljenja:</t>
  </si>
  <si>
    <t>Prosečna ocena (bez vladanja) odeljenja:</t>
  </si>
  <si>
    <t>izb</t>
  </si>
  <si>
    <t>Prosek bez vl. I izb.</t>
  </si>
  <si>
    <r>
      <t xml:space="preserve">PROSEK OCENA
</t>
    </r>
    <r>
      <rPr>
        <sz val="16"/>
        <rFont val="Arial"/>
        <family val="2"/>
      </rPr>
      <t xml:space="preserve">verzija 3.0
</t>
    </r>
    <r>
      <rPr>
        <b/>
        <sz val="11"/>
        <rFont val="Arial"/>
        <family val="2"/>
      </rPr>
      <t>januar 2010</t>
    </r>
  </si>
  <si>
    <t>prof.vucinic@gmail.com</t>
  </si>
  <si>
    <r>
      <t xml:space="preserve">1. Program izračunava prosek odeljenja za minimalno 2, a maksimalno 30 učenika..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2. Postoji mogućnost upisa izbornih predmeta, koji ne ulaze u prosek, i njihovo izračunavanje.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3. Program je zaštićen od nepravilnog unosa podataka, dodavanja i brisanja redova i kolona.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4. Program prepoznaje i neocenjene učenike i izračunava njihove statističke podatke.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5. Ukoliko je neki učenik oslobođen ocenivanja iz nekog predmeta to treba upisati.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6. Da bi sačuvali originalan šablon programa, snimite ga pod drugim imenom.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7. Poželjno je podesiti tastaturu na srpsku latinicu.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8. Program se sastoji iz pet listova (sheet-a):
     - </t>
    </r>
    <r>
      <rPr>
        <sz val="10"/>
        <rFont val="Arial"/>
        <family val="2"/>
      </rPr>
      <t>Uputstvo, koje trenutno čitate,
     - UnosOcena, koji služi za unos ocena (ovaj list Vi popunjavate)
     - ProsekOcenaBezVladanja, vladanje ne ulazi u prosek  (ovaj list treba da štampate) 
     - ProsekOcenaSaVladanjem, vladanje ulazi u prosek  (ovaj list treba da štampate) 
     - Dijagram, grafički prikazuje uspeh odeljenja (možete ga štampati)
     - Proracun, služi za potrebna izracunavanja.</t>
    </r>
    <r>
      <rPr>
        <sz val="12"/>
        <rFont val="Arial"/>
        <family val="0"/>
      </rPr>
      <t xml:space="preserve">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 xml:space="preserve">9. Program je podešen za format srpske latinice, treba podesiti (control panel / regional and lenguage / i izabrati format srpske latinice).
</t>
    </r>
    <r>
      <rPr>
        <sz val="10"/>
        <rFont val="Arial"/>
        <family val="2"/>
      </rPr>
      <t xml:space="preserve">
</t>
    </r>
    <r>
      <rPr>
        <sz val="12"/>
        <rFont val="Arial"/>
        <family val="0"/>
      </rPr>
      <t>10. Da bi izbrisali stare podatke, selektujte polja u listu UnosOcena i pritisnite delete</t>
    </r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</si>
</sst>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;[Red]0"/>
    <numFmt numFmtId="182" formatCode="0.0_);\(0.0\)"/>
    <numFmt numFmtId="183" formatCode="0.0"/>
    <numFmt numFmtId="184" formatCode="[$-F400]h:mm:ss\ AM/PM"/>
    <numFmt numFmtId="185" formatCode="[$-81A]d\.\ mmmm\ yyyy"/>
    <numFmt numFmtId="186" formatCode="0.E+00"/>
    <numFmt numFmtId="187" formatCode="#\ ?/10"/>
    <numFmt numFmtId="188" formatCode="[$-81A]dddd\,\ d/\ mmmm\ yyyy;@"/>
    <numFmt numFmtId="189" formatCode="dd/mm/yyyy;@"/>
  </numFmts>
  <fonts count="24">
    <font>
      <sz val="10"/>
      <name val="Arial"/>
      <family val="0"/>
    </font>
    <font>
      <sz val="10"/>
      <name val="Times_New_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7.75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7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1" fontId="0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0" fillId="3" borderId="5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/>
    </xf>
    <xf numFmtId="0" fontId="0" fillId="0" borderId="7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textRotation="90"/>
    </xf>
    <xf numFmtId="0" fontId="5" fillId="5" borderId="1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textRotation="90"/>
    </xf>
    <xf numFmtId="0" fontId="5" fillId="5" borderId="10" xfId="0" applyFont="1" applyFill="1" applyBorder="1" applyAlignment="1">
      <alignment horizontal="center" textRotation="90"/>
    </xf>
    <xf numFmtId="0" fontId="5" fillId="5" borderId="11" xfId="0" applyFont="1" applyFill="1" applyBorder="1" applyAlignment="1">
      <alignment horizontal="center" textRotation="90"/>
    </xf>
    <xf numFmtId="0" fontId="12" fillId="5" borderId="13" xfId="0" applyFont="1" applyFill="1" applyBorder="1" applyAlignment="1">
      <alignment horizontal="center" textRotation="90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4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6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6" borderId="15" xfId="0" applyNumberFormat="1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 textRotation="90"/>
    </xf>
    <xf numFmtId="1" fontId="0" fillId="6" borderId="1" xfId="0" applyNumberFormat="1" applyFont="1" applyFill="1" applyBorder="1" applyAlignment="1">
      <alignment horizontal="center" vertical="center"/>
    </xf>
    <xf numFmtId="1" fontId="0" fillId="6" borderId="4" xfId="0" applyNumberFormat="1" applyFont="1" applyFill="1" applyBorder="1" applyAlignment="1">
      <alignment horizontal="center" vertical="center"/>
    </xf>
    <xf numFmtId="1" fontId="0" fillId="6" borderId="14" xfId="0" applyNumberFormat="1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1" fontId="0" fillId="2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left"/>
      <protection locked="0"/>
    </xf>
    <xf numFmtId="1" fontId="0" fillId="2" borderId="18" xfId="0" applyNumberFormat="1" applyFont="1" applyFill="1" applyBorder="1" applyAlignment="1" applyProtection="1">
      <alignment horizontal="center" vertical="center"/>
      <protection locked="0"/>
    </xf>
    <xf numFmtId="1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7" borderId="24" xfId="0" applyNumberFormat="1" applyFont="1" applyFill="1" applyBorder="1" applyAlignment="1" applyProtection="1">
      <alignment horizontal="center" vertical="center"/>
      <protection locked="0"/>
    </xf>
    <xf numFmtId="1" fontId="0" fillId="7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1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left"/>
    </xf>
    <xf numFmtId="1" fontId="0" fillId="6" borderId="28" xfId="0" applyNumberFormat="1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1" fontId="0" fillId="6" borderId="2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2" fontId="4" fillId="4" borderId="31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 vertical="center"/>
    </xf>
    <xf numFmtId="1" fontId="0" fillId="2" borderId="29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/>
    </xf>
    <xf numFmtId="2" fontId="4" fillId="4" borderId="33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4" borderId="23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2" fontId="0" fillId="4" borderId="23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 vertical="center"/>
    </xf>
    <xf numFmtId="2" fontId="14" fillId="8" borderId="23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5" fillId="9" borderId="13" xfId="0" applyFont="1" applyFill="1" applyBorder="1" applyAlignment="1">
      <alignment horizontal="center" textRotation="90"/>
    </xf>
    <xf numFmtId="0" fontId="5" fillId="2" borderId="35" xfId="0" applyNumberFormat="1" applyFont="1" applyFill="1" applyBorder="1" applyAlignment="1">
      <alignment horizontal="left" textRotation="90"/>
    </xf>
    <xf numFmtId="0" fontId="5" fillId="2" borderId="13" xfId="0" applyNumberFormat="1" applyFont="1" applyFill="1" applyBorder="1" applyAlignment="1">
      <alignment horizontal="left" textRotation="90"/>
    </xf>
    <xf numFmtId="2" fontId="0" fillId="3" borderId="36" xfId="0" applyNumberFormat="1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1" fontId="0" fillId="3" borderId="38" xfId="0" applyNumberFormat="1" applyFont="1" applyFill="1" applyBorder="1" applyAlignment="1">
      <alignment horizontal="center"/>
    </xf>
    <xf numFmtId="1" fontId="0" fillId="4" borderId="39" xfId="0" applyNumberFormat="1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1" fontId="0" fillId="6" borderId="41" xfId="0" applyNumberFormat="1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/>
    </xf>
    <xf numFmtId="1" fontId="0" fillId="6" borderId="30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0" fontId="0" fillId="10" borderId="43" xfId="0" applyNumberFormat="1" applyFont="1" applyFill="1" applyBorder="1" applyAlignment="1" applyProtection="1">
      <alignment horizontal="center" vertical="center"/>
      <protection locked="0"/>
    </xf>
    <xf numFmtId="0" fontId="0" fillId="10" borderId="44" xfId="0" applyNumberFormat="1" applyFont="1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>
      <alignment/>
    </xf>
    <xf numFmtId="0" fontId="0" fillId="6" borderId="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0" fillId="4" borderId="46" xfId="0" applyNumberFormat="1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4" borderId="41" xfId="0" applyNumberFormat="1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30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7" borderId="48" xfId="0" applyNumberFormat="1" applyFont="1" applyFill="1" applyBorder="1" applyAlignment="1" applyProtection="1">
      <alignment horizontal="center" vertical="center"/>
      <protection locked="0"/>
    </xf>
    <xf numFmtId="1" fontId="0" fillId="7" borderId="19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1" fontId="0" fillId="11" borderId="5" xfId="0" applyNumberFormat="1" applyFont="1" applyFill="1" applyBorder="1" applyAlignment="1" applyProtection="1">
      <alignment horizontal="center" vertical="center"/>
      <protection locked="0"/>
    </xf>
    <xf numFmtId="1" fontId="0" fillId="11" borderId="49" xfId="0" applyNumberFormat="1" applyFont="1" applyFill="1" applyBorder="1" applyAlignment="1" applyProtection="1">
      <alignment horizontal="center" vertical="center"/>
      <protection locked="0"/>
    </xf>
    <xf numFmtId="0" fontId="0" fillId="11" borderId="50" xfId="0" applyFill="1" applyBorder="1" applyAlignment="1">
      <alignment horizontal="center"/>
    </xf>
    <xf numFmtId="0" fontId="5" fillId="5" borderId="5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9" fontId="5" fillId="12" borderId="51" xfId="0" applyNumberFormat="1" applyFont="1" applyFill="1" applyBorder="1" applyAlignment="1">
      <alignment horizontal="center" textRotation="90"/>
    </xf>
    <xf numFmtId="0" fontId="5" fillId="5" borderId="32" xfId="0" applyFont="1" applyFill="1" applyBorder="1" applyAlignment="1">
      <alignment horizontal="center" textRotation="90"/>
    </xf>
    <xf numFmtId="0" fontId="5" fillId="5" borderId="6" xfId="0" applyFont="1" applyFill="1" applyBorder="1" applyAlignment="1">
      <alignment horizontal="center" textRotation="90"/>
    </xf>
    <xf numFmtId="0" fontId="5" fillId="13" borderId="6" xfId="0" applyFont="1" applyFill="1" applyBorder="1" applyAlignment="1">
      <alignment horizontal="center" textRotation="90"/>
    </xf>
    <xf numFmtId="0" fontId="5" fillId="13" borderId="52" xfId="0" applyFont="1" applyFill="1" applyBorder="1" applyAlignment="1">
      <alignment horizontal="center" textRotation="90"/>
    </xf>
    <xf numFmtId="0" fontId="5" fillId="14" borderId="50" xfId="0" applyFont="1" applyFill="1" applyBorder="1" applyAlignment="1">
      <alignment horizontal="center" textRotation="90"/>
    </xf>
    <xf numFmtId="0" fontId="5" fillId="15" borderId="32" xfId="0" applyFont="1" applyFill="1" applyBorder="1" applyAlignment="1" applyProtection="1">
      <alignment horizontal="center" textRotation="90"/>
      <protection locked="0"/>
    </xf>
    <xf numFmtId="0" fontId="5" fillId="15" borderId="53" xfId="0" applyFont="1" applyFill="1" applyBorder="1" applyAlignment="1" applyProtection="1">
      <alignment horizontal="center" textRotation="90"/>
      <protection locked="0"/>
    </xf>
    <xf numFmtId="0" fontId="5" fillId="16" borderId="32" xfId="0" applyFont="1" applyFill="1" applyBorder="1" applyAlignment="1">
      <alignment horizontal="center" textRotation="90"/>
    </xf>
    <xf numFmtId="0" fontId="5" fillId="16" borderId="52" xfId="0" applyFont="1" applyFill="1" applyBorder="1" applyAlignment="1">
      <alignment horizontal="center" textRotation="90"/>
    </xf>
    <xf numFmtId="1" fontId="4" fillId="17" borderId="18" xfId="0" applyNumberFormat="1" applyFont="1" applyFill="1" applyBorder="1" applyAlignment="1" applyProtection="1">
      <alignment horizontal="center" vertical="center"/>
      <protection locked="0"/>
    </xf>
    <xf numFmtId="1" fontId="4" fillId="17" borderId="19" xfId="0" applyNumberFormat="1" applyFont="1" applyFill="1" applyBorder="1" applyAlignment="1" applyProtection="1">
      <alignment horizontal="center" vertical="center"/>
      <protection locked="0"/>
    </xf>
    <xf numFmtId="1" fontId="4" fillId="17" borderId="1" xfId="0" applyNumberFormat="1" applyFont="1" applyFill="1" applyBorder="1" applyAlignment="1" applyProtection="1">
      <alignment horizontal="center" vertical="center"/>
      <protection locked="0"/>
    </xf>
    <xf numFmtId="1" fontId="4" fillId="17" borderId="4" xfId="0" applyNumberFormat="1" applyFont="1" applyFill="1" applyBorder="1" applyAlignment="1" applyProtection="1">
      <alignment horizontal="center" vertical="center"/>
      <protection locked="0"/>
    </xf>
    <xf numFmtId="183" fontId="4" fillId="4" borderId="54" xfId="0" applyNumberFormat="1" applyFont="1" applyFill="1" applyBorder="1" applyAlignment="1">
      <alignment horizontal="center"/>
    </xf>
    <xf numFmtId="183" fontId="13" fillId="8" borderId="40" xfId="0" applyNumberFormat="1" applyFont="1" applyFill="1" applyBorder="1" applyAlignment="1">
      <alignment horizontal="center"/>
    </xf>
    <xf numFmtId="1" fontId="0" fillId="6" borderId="22" xfId="0" applyNumberFormat="1" applyFont="1" applyFill="1" applyBorder="1" applyAlignment="1">
      <alignment horizontal="center" vertical="center"/>
    </xf>
    <xf numFmtId="1" fontId="0" fillId="6" borderId="4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5" fillId="9" borderId="35" xfId="0" applyFont="1" applyFill="1" applyBorder="1" applyAlignment="1">
      <alignment horizontal="center" textRotation="90"/>
    </xf>
    <xf numFmtId="2" fontId="0" fillId="4" borderId="2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4" borderId="56" xfId="0" applyFont="1" applyFill="1" applyBorder="1" applyAlignment="1">
      <alignment horizontal="center"/>
    </xf>
    <xf numFmtId="0" fontId="0" fillId="6" borderId="5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/>
    </xf>
    <xf numFmtId="2" fontId="0" fillId="4" borderId="13" xfId="0" applyNumberFormat="1" applyFont="1" applyFill="1" applyBorder="1" applyAlignment="1">
      <alignment horizontal="center"/>
    </xf>
    <xf numFmtId="2" fontId="14" fillId="8" borderId="1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" fontId="0" fillId="3" borderId="42" xfId="0" applyNumberFormat="1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2" fontId="4" fillId="2" borderId="3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20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0" fillId="2" borderId="0" xfId="0" applyFont="1" applyFill="1" applyAlignment="1" applyProtection="1">
      <alignment horizontal="left"/>
      <protection locked="0"/>
    </xf>
    <xf numFmtId="0" fontId="6" fillId="0" borderId="0" xfId="0" applyFont="1" applyBorder="1" applyAlignment="1">
      <alignment horizontal="right"/>
    </xf>
    <xf numFmtId="49" fontId="6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6" borderId="35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10" fillId="17" borderId="53" xfId="0" applyFont="1" applyFill="1" applyBorder="1" applyAlignment="1">
      <alignment horizontal="center"/>
    </xf>
    <xf numFmtId="0" fontId="10" fillId="17" borderId="33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6" borderId="58" xfId="0" applyFont="1" applyFill="1" applyBorder="1" applyAlignment="1">
      <alignment horizontal="right" vertical="center"/>
    </xf>
    <xf numFmtId="0" fontId="0" fillId="6" borderId="41" xfId="0" applyFont="1" applyFill="1" applyBorder="1" applyAlignment="1">
      <alignment horizontal="right" vertical="center"/>
    </xf>
    <xf numFmtId="2" fontId="0" fillId="6" borderId="15" xfId="0" applyNumberFormat="1" applyFont="1" applyFill="1" applyBorder="1" applyAlignment="1">
      <alignment horizontal="center"/>
    </xf>
    <xf numFmtId="2" fontId="0" fillId="0" borderId="15" xfId="21" applyNumberFormat="1" applyFont="1" applyBorder="1" applyAlignment="1">
      <alignment horizontal="center"/>
    </xf>
    <xf numFmtId="2" fontId="0" fillId="0" borderId="30" xfId="21" applyNumberFormat="1" applyFont="1" applyBorder="1" applyAlignment="1">
      <alignment horizontal="center"/>
    </xf>
    <xf numFmtId="2" fontId="0" fillId="6" borderId="41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2" fontId="0" fillId="6" borderId="41" xfId="21" applyNumberFormat="1" applyFont="1" applyFill="1" applyBorder="1" applyAlignment="1">
      <alignment horizontal="center"/>
    </xf>
    <xf numFmtId="2" fontId="0" fillId="6" borderId="16" xfId="0" applyNumberFormat="1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2" fontId="0" fillId="6" borderId="55" xfId="0" applyNumberFormat="1" applyFont="1" applyFill="1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2" fontId="5" fillId="4" borderId="62" xfId="0" applyNumberFormat="1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1" fontId="0" fillId="6" borderId="62" xfId="0" applyNumberFormat="1" applyFont="1" applyFill="1" applyBorder="1" applyAlignment="1">
      <alignment horizontal="center" vertical="center"/>
    </xf>
    <xf numFmtId="1" fontId="0" fillId="6" borderId="63" xfId="0" applyNumberFormat="1" applyFont="1" applyFill="1" applyBorder="1" applyAlignment="1">
      <alignment horizontal="center" vertical="center"/>
    </xf>
    <xf numFmtId="1" fontId="0" fillId="6" borderId="34" xfId="0" applyNumberFormat="1" applyFont="1" applyFill="1" applyBorder="1" applyAlignment="1">
      <alignment horizontal="center" vertical="center"/>
    </xf>
    <xf numFmtId="1" fontId="0" fillId="6" borderId="64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 vertical="center" textRotation="90"/>
    </xf>
    <xf numFmtId="0" fontId="5" fillId="4" borderId="27" xfId="0" applyFont="1" applyFill="1" applyBorder="1" applyAlignment="1">
      <alignment horizontal="center" vertical="center" textRotation="90"/>
    </xf>
    <xf numFmtId="0" fontId="5" fillId="4" borderId="54" xfId="0" applyFont="1" applyFill="1" applyBorder="1" applyAlignment="1">
      <alignment horizontal="center" vertical="center" textRotation="90"/>
    </xf>
    <xf numFmtId="0" fontId="0" fillId="6" borderId="14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2" fontId="0" fillId="0" borderId="20" xfId="21" applyNumberFormat="1" applyFont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1" fontId="0" fillId="6" borderId="56" xfId="0" applyNumberFormat="1" applyFont="1" applyFill="1" applyBorder="1" applyAlignment="1">
      <alignment horizontal="center" vertical="center"/>
    </xf>
    <xf numFmtId="1" fontId="0" fillId="6" borderId="65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2" fontId="0" fillId="6" borderId="20" xfId="0" applyNumberFormat="1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 textRotation="90"/>
    </xf>
    <xf numFmtId="0" fontId="4" fillId="4" borderId="15" xfId="0" applyFont="1" applyFill="1" applyBorder="1" applyAlignment="1">
      <alignment horizontal="center" vertical="center" textRotation="90"/>
    </xf>
    <xf numFmtId="0" fontId="4" fillId="4" borderId="17" xfId="0" applyFont="1" applyFill="1" applyBorder="1" applyAlignment="1">
      <alignment horizontal="center" vertical="center" textRotation="90"/>
    </xf>
    <xf numFmtId="0" fontId="0" fillId="4" borderId="8" xfId="0" applyFont="1" applyFill="1" applyBorder="1" applyAlignment="1">
      <alignment horizontal="center" vertical="center" textRotation="90"/>
    </xf>
    <xf numFmtId="0" fontId="0" fillId="4" borderId="67" xfId="0" applyFont="1" applyFill="1" applyBorder="1" applyAlignment="1">
      <alignment horizontal="center" vertical="center" textRotation="90"/>
    </xf>
    <xf numFmtId="0" fontId="0" fillId="4" borderId="68" xfId="0" applyFont="1" applyFill="1" applyBorder="1" applyAlignment="1">
      <alignment horizontal="center" vertical="center" textRotation="90"/>
    </xf>
    <xf numFmtId="0" fontId="0" fillId="6" borderId="59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189" fontId="0" fillId="6" borderId="25" xfId="0" applyNumberFormat="1" applyFont="1" applyFill="1" applyBorder="1" applyAlignment="1">
      <alignment horizontal="right"/>
    </xf>
    <xf numFmtId="189" fontId="0" fillId="6" borderId="69" xfId="0" applyNumberFormat="1" applyFont="1" applyFill="1" applyBorder="1" applyAlignment="1">
      <alignment horizontal="right"/>
    </xf>
    <xf numFmtId="189" fontId="0" fillId="6" borderId="70" xfId="0" applyNumberFormat="1" applyFont="1" applyFill="1" applyBorder="1" applyAlignment="1">
      <alignment horizontal="right"/>
    </xf>
    <xf numFmtId="189" fontId="0" fillId="6" borderId="71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/>
    </xf>
    <xf numFmtId="0" fontId="0" fillId="6" borderId="1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0" fillId="4" borderId="51" xfId="0" applyFont="1" applyFill="1" applyBorder="1" applyAlignment="1">
      <alignment horizontal="center" vertical="center" textRotation="90"/>
    </xf>
    <xf numFmtId="0" fontId="0" fillId="4" borderId="27" xfId="0" applyFont="1" applyFill="1" applyBorder="1" applyAlignment="1">
      <alignment horizontal="center" vertical="center" textRotation="90"/>
    </xf>
    <xf numFmtId="0" fontId="0" fillId="4" borderId="54" xfId="0" applyFont="1" applyFill="1" applyBorder="1" applyAlignment="1">
      <alignment horizontal="center" vertical="center" textRotation="90"/>
    </xf>
    <xf numFmtId="2" fontId="0" fillId="0" borderId="45" xfId="21" applyNumberFormat="1" applyFont="1" applyBorder="1" applyAlignment="1">
      <alignment horizontal="center"/>
    </xf>
    <xf numFmtId="2" fontId="0" fillId="0" borderId="58" xfId="21" applyNumberFormat="1" applyFont="1" applyBorder="1" applyAlignment="1">
      <alignment horizontal="center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67" xfId="0" applyFont="1" applyFill="1" applyBorder="1" applyAlignment="1">
      <alignment horizontal="center" vertical="center" textRotation="90"/>
    </xf>
    <xf numFmtId="0" fontId="4" fillId="4" borderId="68" xfId="0" applyFont="1" applyFill="1" applyBorder="1" applyAlignment="1">
      <alignment horizontal="center" vertical="center" textRotation="90"/>
    </xf>
    <xf numFmtId="0" fontId="0" fillId="6" borderId="48" xfId="0" applyFont="1" applyFill="1" applyBorder="1" applyAlignment="1">
      <alignment horizontal="right" vertical="center"/>
    </xf>
    <xf numFmtId="0" fontId="0" fillId="6" borderId="30" xfId="0" applyFont="1" applyFill="1" applyBorder="1" applyAlignment="1">
      <alignment horizontal="right" vertical="center"/>
    </xf>
    <xf numFmtId="2" fontId="0" fillId="0" borderId="41" xfId="21" applyNumberFormat="1" applyFont="1" applyBorder="1" applyAlignment="1">
      <alignment horizontal="center"/>
    </xf>
    <xf numFmtId="0" fontId="0" fillId="4" borderId="9" xfId="0" applyFont="1" applyFill="1" applyBorder="1" applyAlignment="1">
      <alignment horizontal="left" vertical="center"/>
    </xf>
    <xf numFmtId="0" fontId="0" fillId="4" borderId="46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41" xfId="0" applyFont="1" applyFill="1" applyBorder="1" applyAlignment="1">
      <alignment horizontal="left" vertical="center"/>
    </xf>
    <xf numFmtId="0" fontId="0" fillId="4" borderId="72" xfId="0" applyFont="1" applyFill="1" applyBorder="1" applyAlignment="1">
      <alignment horizontal="right" vertical="center"/>
    </xf>
    <xf numFmtId="0" fontId="0" fillId="4" borderId="39" xfId="0" applyFont="1" applyFill="1" applyBorder="1" applyAlignment="1">
      <alignment horizontal="right" vertical="center"/>
    </xf>
    <xf numFmtId="2" fontId="0" fillId="4" borderId="46" xfId="0" applyNumberFormat="1" applyFont="1" applyFill="1" applyBorder="1" applyAlignment="1">
      <alignment horizontal="center" vertical="center"/>
    </xf>
    <xf numFmtId="2" fontId="0" fillId="6" borderId="20" xfId="0" applyNumberFormat="1" applyFont="1" applyFill="1" applyBorder="1" applyAlignment="1">
      <alignment horizontal="center" vertical="center"/>
    </xf>
    <xf numFmtId="2" fontId="0" fillId="6" borderId="41" xfId="0" applyNumberFormat="1" applyFont="1" applyFill="1" applyBorder="1" applyAlignment="1">
      <alignment horizontal="center" vertical="center"/>
    </xf>
    <xf numFmtId="1" fontId="0" fillId="2" borderId="73" xfId="0" applyNumberFormat="1" applyFont="1" applyFill="1" applyBorder="1" applyAlignment="1">
      <alignment horizontal="center"/>
    </xf>
    <xf numFmtId="1" fontId="0" fillId="2" borderId="74" xfId="0" applyNumberFormat="1" applyFont="1" applyFill="1" applyBorder="1" applyAlignment="1">
      <alignment horizontal="center"/>
    </xf>
    <xf numFmtId="2" fontId="0" fillId="6" borderId="15" xfId="0" applyNumberFormat="1" applyFont="1" applyFill="1" applyBorder="1" applyAlignment="1">
      <alignment horizontal="center" vertical="center"/>
    </xf>
    <xf numFmtId="2" fontId="0" fillId="4" borderId="41" xfId="0" applyNumberFormat="1" applyFont="1" applyFill="1" applyBorder="1" applyAlignment="1">
      <alignment horizontal="center" vertical="center"/>
    </xf>
    <xf numFmtId="2" fontId="0" fillId="4" borderId="39" xfId="0" applyNumberFormat="1" applyFont="1" applyFill="1" applyBorder="1" applyAlignment="1">
      <alignment horizontal="center" vertical="center"/>
    </xf>
    <xf numFmtId="2" fontId="0" fillId="6" borderId="30" xfId="0" applyNumberFormat="1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right"/>
    </xf>
    <xf numFmtId="0" fontId="0" fillId="6" borderId="69" xfId="0" applyFont="1" applyFill="1" applyBorder="1" applyAlignment="1">
      <alignment horizontal="right"/>
    </xf>
    <xf numFmtId="0" fontId="0" fillId="6" borderId="70" xfId="0" applyFont="1" applyFill="1" applyBorder="1" applyAlignment="1">
      <alignment horizontal="right"/>
    </xf>
    <xf numFmtId="0" fontId="0" fillId="6" borderId="71" xfId="0" applyFont="1" applyFill="1" applyBorder="1" applyAlignment="1">
      <alignment horizontal="right"/>
    </xf>
    <xf numFmtId="0" fontId="16" fillId="4" borderId="59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1" fontId="5" fillId="4" borderId="62" xfId="0" applyNumberFormat="1" applyFont="1" applyFill="1" applyBorder="1" applyAlignment="1">
      <alignment horizontal="center" vertical="center"/>
    </xf>
    <xf numFmtId="1" fontId="5" fillId="4" borderId="63" xfId="0" applyNumberFormat="1" applyFont="1" applyFill="1" applyBorder="1" applyAlignment="1">
      <alignment horizontal="center" vertical="center"/>
    </xf>
    <xf numFmtId="1" fontId="5" fillId="4" borderId="75" xfId="0" applyNumberFormat="1" applyFont="1" applyFill="1" applyBorder="1" applyAlignment="1">
      <alignment horizontal="center" vertical="center"/>
    </xf>
    <xf numFmtId="1" fontId="5" fillId="4" borderId="7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189" fontId="0" fillId="6" borderId="27" xfId="0" applyNumberFormat="1" applyFont="1" applyFill="1" applyBorder="1" applyAlignment="1">
      <alignment horizontal="right"/>
    </xf>
    <xf numFmtId="189" fontId="0" fillId="6" borderId="0" xfId="0" applyNumberFormat="1" applyFont="1" applyFill="1" applyBorder="1" applyAlignment="1">
      <alignment horizontal="right"/>
    </xf>
    <xf numFmtId="189" fontId="0" fillId="6" borderId="65" xfId="0" applyNumberFormat="1" applyFont="1" applyFill="1" applyBorder="1" applyAlignment="1">
      <alignment horizontal="right"/>
    </xf>
    <xf numFmtId="189" fontId="0" fillId="6" borderId="54" xfId="0" applyNumberFormat="1" applyFont="1" applyFill="1" applyBorder="1" applyAlignment="1">
      <alignment horizontal="right"/>
    </xf>
    <xf numFmtId="0" fontId="0" fillId="6" borderId="51" xfId="0" applyFont="1" applyFill="1" applyBorder="1" applyAlignment="1">
      <alignment horizontal="right"/>
    </xf>
    <xf numFmtId="0" fontId="0" fillId="6" borderId="54" xfId="0" applyFont="1" applyFill="1" applyBorder="1" applyAlignment="1">
      <alignment horizontal="right"/>
    </xf>
    <xf numFmtId="2" fontId="5" fillId="4" borderId="45" xfId="0" applyNumberFormat="1" applyFont="1" applyFill="1" applyBorder="1" applyAlignment="1">
      <alignment horizontal="center"/>
    </xf>
    <xf numFmtId="0" fontId="5" fillId="4" borderId="7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22" xfId="0" applyFont="1" applyFill="1" applyBorder="1" applyAlignment="1">
      <alignment horizontal="center" vertical="center" textRotation="90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5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2" fontId="0" fillId="2" borderId="32" xfId="0" applyNumberFormat="1" applyFont="1" applyFill="1" applyBorder="1" applyAlignment="1">
      <alignment horizontal="center"/>
    </xf>
    <xf numFmtId="2" fontId="0" fillId="2" borderId="52" xfId="0" applyNumberFormat="1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1" fontId="0" fillId="6" borderId="59" xfId="0" applyNumberFormat="1" applyFont="1" applyFill="1" applyBorder="1" applyAlignment="1">
      <alignment horizontal="center" vertical="center"/>
    </xf>
    <xf numFmtId="1" fontId="5" fillId="4" borderId="59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65" xfId="0" applyNumberFormat="1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5" fillId="4" borderId="7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6" fillId="4" borderId="77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65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border/>
    </dxf>
    <dxf>
      <font>
        <color rgb="FFFF0000"/>
      </font>
      <border/>
    </dxf>
    <dxf>
      <fill>
        <patternFill patternType="gray0625">
          <bgColor rgb="FFFFFFFF"/>
        </patternFill>
      </fill>
      <border/>
    </dxf>
    <dxf>
      <font>
        <b/>
        <i val="0"/>
        <color rgb="FF000000"/>
      </font>
      <fill>
        <patternFill>
          <bgColor rgb="FFC0C0C0"/>
        </patternFill>
      </fill>
      <border/>
    </dxf>
    <dxf>
      <fill>
        <patternFill patternType="gray0625"/>
      </fill>
      <border/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1475"/>
          <c:w val="0.79925"/>
          <c:h val="0.494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eave">
                <a:fgClr>
                  <a:srgbClr val="333333"/>
                </a:fgClr>
                <a:bgClr>
                  <a:srgbClr val="C0C0C0"/>
                </a:bgClr>
              </a:pattFill>
              <a:ln w="12700">
                <a:solidFill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333333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ProsekOcenaBezVladanja!$B$45:$B$49</c:f>
              <c:strCache>
                <c:ptCount val="5"/>
                <c:pt idx="0">
                  <c:v>odličnih</c:v>
                </c:pt>
                <c:pt idx="1">
                  <c:v>vrlo dobrih</c:v>
                </c:pt>
                <c:pt idx="2">
                  <c:v>dobrih</c:v>
                </c:pt>
                <c:pt idx="3">
                  <c:v>dovoljnih</c:v>
                </c:pt>
                <c:pt idx="4">
                  <c:v>nedovoljnih</c:v>
                </c:pt>
              </c:strCache>
            </c:strRef>
          </c:cat>
          <c:val>
            <c:numRef>
              <c:f>ProsekOcenaBezVladanja!$C$45:$C$49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738"/>
          <c:w val="0.2645"/>
          <c:h val="0.196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1475"/>
          <c:w val="0.79925"/>
          <c:h val="0.4942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eave">
                <a:fgClr>
                  <a:srgbClr val="333333"/>
                </a:fgClr>
                <a:bgClr>
                  <a:srgbClr val="C0C0C0"/>
                </a:bgClr>
              </a:pattFill>
              <a:ln w="12700">
                <a:solidFill/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333333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ProsekOcenaSaVladanjem!$B$45:$B$49</c:f>
              <c:strCache>
                <c:ptCount val="5"/>
                <c:pt idx="0">
                  <c:v>odličnih</c:v>
                </c:pt>
                <c:pt idx="1">
                  <c:v>vrlo dobrih</c:v>
                </c:pt>
                <c:pt idx="2">
                  <c:v>dobrih</c:v>
                </c:pt>
                <c:pt idx="3">
                  <c:v>dovoljnih</c:v>
                </c:pt>
                <c:pt idx="4">
                  <c:v>nedovoljnih</c:v>
                </c:pt>
              </c:strCache>
            </c:strRef>
          </c:cat>
          <c:val>
            <c:numRef>
              <c:f>ProsekOcenaSaVladanjem!$C$45:$C$49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738"/>
          <c:w val="0.2645"/>
          <c:h val="0.196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104775</xdr:rowOff>
    </xdr:from>
    <xdr:to>
      <xdr:col>10</xdr:col>
      <xdr:colOff>571500</xdr:colOff>
      <xdr:row>57</xdr:row>
      <xdr:rowOff>28575</xdr:rowOff>
    </xdr:to>
    <xdr:graphicFrame>
      <xdr:nvGraphicFramePr>
        <xdr:cNvPr id="1" name="Chart 3"/>
        <xdr:cNvGraphicFramePr/>
      </xdr:nvGraphicFramePr>
      <xdr:xfrm>
        <a:off x="123825" y="952500"/>
        <a:ext cx="65341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104775</xdr:rowOff>
    </xdr:from>
    <xdr:to>
      <xdr:col>10</xdr:col>
      <xdr:colOff>571500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123825" y="952500"/>
        <a:ext cx="65341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f.vucinic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showGridLines="0" showRowColHeaders="0" zoomScaleSheetLayoutView="110" workbookViewId="0" topLeftCell="A1">
      <selection activeCell="A4" sqref="A4"/>
    </sheetView>
  </sheetViews>
  <sheetFormatPr defaultColWidth="9.140625" defaultRowHeight="12.75"/>
  <cols>
    <col min="1" max="1" width="174.57421875" style="0" customWidth="1"/>
    <col min="2" max="2" width="43.57421875" style="0" customWidth="1"/>
  </cols>
  <sheetData>
    <row r="1" ht="60" customHeight="1">
      <c r="A1" s="140" t="s">
        <v>105</v>
      </c>
    </row>
    <row r="2" ht="349.5" customHeight="1">
      <c r="A2" s="141" t="s">
        <v>107</v>
      </c>
    </row>
    <row r="3" ht="15">
      <c r="A3" s="143" t="s">
        <v>94</v>
      </c>
    </row>
    <row r="4" ht="21.75" customHeight="1">
      <c r="A4" s="144" t="s">
        <v>95</v>
      </c>
    </row>
    <row r="5" ht="22.5" customHeight="1">
      <c r="A5" s="165" t="s">
        <v>106</v>
      </c>
    </row>
    <row r="6" ht="21.75" customHeight="1">
      <c r="A6" s="142"/>
    </row>
  </sheetData>
  <sheetProtection password="CC2C" sheet="1" objects="1" scenarios="1" selectLockedCells="1" selectUnlockedCells="1"/>
  <hyperlinks>
    <hyperlink ref="A5" r:id="rId1" display="prof.vucinic@gmail.com"/>
  </hyperlinks>
  <printOptions horizontalCentered="1"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RowColHeaders="0" workbookViewId="0" topLeftCell="A1">
      <selection activeCell="U7" sqref="U7"/>
    </sheetView>
  </sheetViews>
  <sheetFormatPr defaultColWidth="9.140625" defaultRowHeight="12.75"/>
  <cols>
    <col min="1" max="1" width="2.7109375" style="0" customWidth="1"/>
    <col min="2" max="2" width="28.7109375" style="0" customWidth="1"/>
    <col min="3" max="21" width="3.421875" style="0" customWidth="1"/>
    <col min="22" max="22" width="3.28125" style="0" customWidth="1"/>
    <col min="23" max="23" width="3.421875" style="0" customWidth="1"/>
  </cols>
  <sheetData>
    <row r="1" spans="1:23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73" t="s">
        <v>61</v>
      </c>
      <c r="R1" s="173"/>
      <c r="S1" s="173"/>
      <c r="T1" s="173"/>
      <c r="U1" s="170" t="s">
        <v>100</v>
      </c>
      <c r="V1" s="170"/>
      <c r="W1" s="170"/>
    </row>
    <row r="2" spans="1:23" ht="15.75">
      <c r="A2" s="10"/>
      <c r="B2" s="10"/>
      <c r="C2" s="10"/>
      <c r="D2" s="171" t="s">
        <v>30</v>
      </c>
      <c r="E2" s="171"/>
      <c r="F2" s="171"/>
      <c r="G2" s="171"/>
      <c r="H2" s="171"/>
      <c r="I2" s="171"/>
      <c r="J2" s="171"/>
      <c r="K2" s="171"/>
      <c r="L2" s="171"/>
      <c r="M2" s="171"/>
      <c r="N2" s="172" t="s">
        <v>93</v>
      </c>
      <c r="O2" s="172"/>
      <c r="P2" s="10"/>
      <c r="Q2" s="10"/>
      <c r="R2" s="10"/>
      <c r="S2" s="10"/>
      <c r="T2" s="10"/>
      <c r="U2" s="10"/>
      <c r="V2" s="10"/>
      <c r="W2" s="10"/>
    </row>
    <row r="3" spans="1:23" ht="14.25" customHeight="1" thickBot="1">
      <c r="A3" s="10"/>
      <c r="B3" s="10"/>
      <c r="C3" s="10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3.5" thickBot="1">
      <c r="A4" s="14">
        <v>1</v>
      </c>
      <c r="B4" s="14">
        <v>2</v>
      </c>
      <c r="C4" s="120">
        <v>3</v>
      </c>
      <c r="D4" s="15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17">
        <v>17</v>
      </c>
      <c r="R4" s="121">
        <v>18</v>
      </c>
      <c r="S4" s="15">
        <v>19</v>
      </c>
      <c r="T4" s="18">
        <v>20</v>
      </c>
      <c r="U4" s="14">
        <v>21</v>
      </c>
      <c r="V4" s="15">
        <v>22</v>
      </c>
      <c r="W4" s="17">
        <v>23</v>
      </c>
    </row>
    <row r="5" spans="1:23" ht="89.25" thickBot="1">
      <c r="A5" s="19" t="s">
        <v>13</v>
      </c>
      <c r="B5" s="20" t="s">
        <v>14</v>
      </c>
      <c r="C5" s="122" t="s">
        <v>75</v>
      </c>
      <c r="D5" s="123" t="s">
        <v>0</v>
      </c>
      <c r="E5" s="124" t="s">
        <v>1</v>
      </c>
      <c r="F5" s="124" t="s">
        <v>15</v>
      </c>
      <c r="G5" s="124" t="s">
        <v>16</v>
      </c>
      <c r="H5" s="124" t="s">
        <v>17</v>
      </c>
      <c r="I5" s="124" t="s">
        <v>2</v>
      </c>
      <c r="J5" s="124" t="s">
        <v>4</v>
      </c>
      <c r="K5" s="124" t="s">
        <v>5</v>
      </c>
      <c r="L5" s="124" t="s">
        <v>3</v>
      </c>
      <c r="M5" s="124" t="s">
        <v>12</v>
      </c>
      <c r="N5" s="124" t="s">
        <v>18</v>
      </c>
      <c r="O5" s="124" t="s">
        <v>19</v>
      </c>
      <c r="P5" s="125" t="s">
        <v>26</v>
      </c>
      <c r="Q5" s="126" t="s">
        <v>27</v>
      </c>
      <c r="R5" s="127" t="s">
        <v>88</v>
      </c>
      <c r="S5" s="128" t="s">
        <v>28</v>
      </c>
      <c r="T5" s="129" t="s">
        <v>29</v>
      </c>
      <c r="U5" s="83" t="s">
        <v>31</v>
      </c>
      <c r="V5" s="130" t="s">
        <v>39</v>
      </c>
      <c r="W5" s="131" t="s">
        <v>40</v>
      </c>
    </row>
    <row r="6" spans="1:23" ht="18" customHeight="1">
      <c r="A6" s="2">
        <v>1</v>
      </c>
      <c r="B6" s="48">
        <v>1</v>
      </c>
      <c r="C6" s="96" t="s">
        <v>77</v>
      </c>
      <c r="D6" s="111">
        <v>5</v>
      </c>
      <c r="E6" s="112">
        <v>5</v>
      </c>
      <c r="F6" s="112">
        <v>5</v>
      </c>
      <c r="G6" s="112">
        <v>5</v>
      </c>
      <c r="H6" s="112">
        <v>5</v>
      </c>
      <c r="I6" s="112">
        <v>5</v>
      </c>
      <c r="J6" s="112">
        <v>5</v>
      </c>
      <c r="K6" s="112">
        <v>5</v>
      </c>
      <c r="L6" s="112">
        <v>5</v>
      </c>
      <c r="M6" s="112">
        <v>5</v>
      </c>
      <c r="N6" s="112">
        <v>5</v>
      </c>
      <c r="O6" s="113">
        <v>5</v>
      </c>
      <c r="P6" s="114">
        <v>5</v>
      </c>
      <c r="Q6" s="115">
        <v>5</v>
      </c>
      <c r="R6" s="117"/>
      <c r="S6" s="49">
        <v>5</v>
      </c>
      <c r="T6" s="50"/>
      <c r="U6" s="116">
        <v>5</v>
      </c>
      <c r="V6" s="132"/>
      <c r="W6" s="133"/>
    </row>
    <row r="7" spans="1:23" ht="18" customHeight="1">
      <c r="A7" s="3">
        <v>2</v>
      </c>
      <c r="B7" s="51"/>
      <c r="C7" s="97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5"/>
      <c r="Q7" s="56"/>
      <c r="R7" s="118"/>
      <c r="S7" s="57"/>
      <c r="T7" s="58"/>
      <c r="U7" s="59"/>
      <c r="V7" s="134"/>
      <c r="W7" s="135"/>
    </row>
    <row r="8" spans="1:23" ht="18" customHeight="1">
      <c r="A8" s="3">
        <v>3</v>
      </c>
      <c r="B8" s="51"/>
      <c r="C8" s="97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5"/>
      <c r="Q8" s="56"/>
      <c r="R8" s="118"/>
      <c r="S8" s="57"/>
      <c r="T8" s="58"/>
      <c r="U8" s="59"/>
      <c r="V8" s="134"/>
      <c r="W8" s="135"/>
    </row>
    <row r="9" spans="1:23" ht="18" customHeight="1">
      <c r="A9" s="3">
        <v>4</v>
      </c>
      <c r="B9" s="51"/>
      <c r="C9" s="97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5"/>
      <c r="Q9" s="56"/>
      <c r="R9" s="118"/>
      <c r="S9" s="57"/>
      <c r="T9" s="58"/>
      <c r="U9" s="59"/>
      <c r="V9" s="134"/>
      <c r="W9" s="135"/>
    </row>
    <row r="10" spans="1:23" ht="18" customHeight="1">
      <c r="A10" s="3">
        <v>5</v>
      </c>
      <c r="B10" s="51"/>
      <c r="C10" s="97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55"/>
      <c r="Q10" s="56"/>
      <c r="R10" s="118"/>
      <c r="S10" s="57"/>
      <c r="T10" s="58"/>
      <c r="U10" s="59"/>
      <c r="V10" s="134"/>
      <c r="W10" s="135"/>
    </row>
    <row r="11" spans="1:23" ht="18" customHeight="1">
      <c r="A11" s="3">
        <v>6</v>
      </c>
      <c r="B11" s="51"/>
      <c r="C11" s="97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5"/>
      <c r="Q11" s="56"/>
      <c r="R11" s="118"/>
      <c r="S11" s="57"/>
      <c r="T11" s="58"/>
      <c r="U11" s="59"/>
      <c r="V11" s="134"/>
      <c r="W11" s="135"/>
    </row>
    <row r="12" spans="1:23" ht="18" customHeight="1">
      <c r="A12" s="3">
        <v>7</v>
      </c>
      <c r="B12" s="51"/>
      <c r="C12" s="97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5"/>
      <c r="Q12" s="56"/>
      <c r="R12" s="118"/>
      <c r="S12" s="57"/>
      <c r="T12" s="58"/>
      <c r="U12" s="59"/>
      <c r="V12" s="134"/>
      <c r="W12" s="135"/>
    </row>
    <row r="13" spans="1:23" ht="18" customHeight="1">
      <c r="A13" s="3">
        <v>8</v>
      </c>
      <c r="B13" s="51"/>
      <c r="C13" s="97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55"/>
      <c r="Q13" s="56"/>
      <c r="R13" s="118"/>
      <c r="S13" s="57"/>
      <c r="T13" s="58"/>
      <c r="U13" s="59"/>
      <c r="V13" s="134"/>
      <c r="W13" s="135"/>
    </row>
    <row r="14" spans="1:23" ht="18" customHeight="1">
      <c r="A14" s="3">
        <v>9</v>
      </c>
      <c r="B14" s="51"/>
      <c r="C14" s="97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/>
      <c r="Q14" s="56"/>
      <c r="R14" s="118"/>
      <c r="S14" s="57"/>
      <c r="T14" s="58"/>
      <c r="U14" s="59"/>
      <c r="V14" s="134"/>
      <c r="W14" s="135"/>
    </row>
    <row r="15" spans="1:23" ht="18" customHeight="1">
      <c r="A15" s="3">
        <v>10</v>
      </c>
      <c r="B15" s="51"/>
      <c r="C15" s="97"/>
      <c r="D15" s="52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5"/>
      <c r="Q15" s="56"/>
      <c r="R15" s="118"/>
      <c r="S15" s="57"/>
      <c r="T15" s="58"/>
      <c r="U15" s="59"/>
      <c r="V15" s="134"/>
      <c r="W15" s="135"/>
    </row>
    <row r="16" spans="1:23" ht="18" customHeight="1">
      <c r="A16" s="3">
        <v>11</v>
      </c>
      <c r="B16" s="51"/>
      <c r="C16" s="97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5"/>
      <c r="Q16" s="56"/>
      <c r="R16" s="118"/>
      <c r="S16" s="57"/>
      <c r="T16" s="58"/>
      <c r="U16" s="59"/>
      <c r="V16" s="134"/>
      <c r="W16" s="135"/>
    </row>
    <row r="17" spans="1:23" ht="18" customHeight="1">
      <c r="A17" s="3">
        <v>12</v>
      </c>
      <c r="B17" s="51"/>
      <c r="C17" s="97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55"/>
      <c r="Q17" s="56"/>
      <c r="R17" s="118"/>
      <c r="S17" s="57"/>
      <c r="T17" s="58"/>
      <c r="U17" s="59"/>
      <c r="V17" s="134"/>
      <c r="W17" s="135"/>
    </row>
    <row r="18" spans="1:23" ht="18" customHeight="1">
      <c r="A18" s="3">
        <v>13</v>
      </c>
      <c r="B18" s="51"/>
      <c r="C18" s="97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5"/>
      <c r="Q18" s="56"/>
      <c r="R18" s="118"/>
      <c r="S18" s="57"/>
      <c r="T18" s="58"/>
      <c r="U18" s="59"/>
      <c r="V18" s="134"/>
      <c r="W18" s="135"/>
    </row>
    <row r="19" spans="1:23" ht="18" customHeight="1">
      <c r="A19" s="3">
        <v>14</v>
      </c>
      <c r="B19" s="51"/>
      <c r="C19" s="97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5"/>
      <c r="Q19" s="56"/>
      <c r="R19" s="118"/>
      <c r="S19" s="57"/>
      <c r="T19" s="58"/>
      <c r="U19" s="59"/>
      <c r="V19" s="134"/>
      <c r="W19" s="135"/>
    </row>
    <row r="20" spans="1:23" ht="18" customHeight="1">
      <c r="A20" s="3">
        <v>15</v>
      </c>
      <c r="B20" s="51"/>
      <c r="C20" s="97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5"/>
      <c r="Q20" s="56"/>
      <c r="R20" s="118"/>
      <c r="S20" s="57"/>
      <c r="T20" s="58"/>
      <c r="U20" s="59"/>
      <c r="V20" s="134"/>
      <c r="W20" s="135"/>
    </row>
    <row r="21" spans="1:23" ht="18" customHeight="1">
      <c r="A21" s="3">
        <v>16</v>
      </c>
      <c r="B21" s="51"/>
      <c r="C21" s="97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5"/>
      <c r="Q21" s="56"/>
      <c r="R21" s="118"/>
      <c r="S21" s="57"/>
      <c r="T21" s="58"/>
      <c r="U21" s="59"/>
      <c r="V21" s="134"/>
      <c r="W21" s="135"/>
    </row>
    <row r="22" spans="1:23" ht="18" customHeight="1">
      <c r="A22" s="3">
        <v>17</v>
      </c>
      <c r="B22" s="51"/>
      <c r="C22" s="97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5"/>
      <c r="Q22" s="56"/>
      <c r="R22" s="118"/>
      <c r="S22" s="57"/>
      <c r="T22" s="58"/>
      <c r="U22" s="59"/>
      <c r="V22" s="134"/>
      <c r="W22" s="135"/>
    </row>
    <row r="23" spans="1:23" ht="18" customHeight="1">
      <c r="A23" s="3">
        <v>18</v>
      </c>
      <c r="B23" s="51"/>
      <c r="C23" s="97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5"/>
      <c r="Q23" s="56"/>
      <c r="R23" s="118"/>
      <c r="S23" s="57"/>
      <c r="T23" s="58"/>
      <c r="U23" s="59"/>
      <c r="V23" s="134"/>
      <c r="W23" s="135"/>
    </row>
    <row r="24" spans="1:23" ht="18" customHeight="1">
      <c r="A24" s="3">
        <v>19</v>
      </c>
      <c r="B24" s="51"/>
      <c r="C24" s="97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5"/>
      <c r="Q24" s="56"/>
      <c r="R24" s="118"/>
      <c r="S24" s="57"/>
      <c r="T24" s="58"/>
      <c r="U24" s="59"/>
      <c r="V24" s="134"/>
      <c r="W24" s="135"/>
    </row>
    <row r="25" spans="1:23" ht="18" customHeight="1">
      <c r="A25" s="3">
        <v>20</v>
      </c>
      <c r="B25" s="51"/>
      <c r="C25" s="97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5"/>
      <c r="Q25" s="56"/>
      <c r="R25" s="118"/>
      <c r="S25" s="57"/>
      <c r="T25" s="58"/>
      <c r="U25" s="59"/>
      <c r="V25" s="134"/>
      <c r="W25" s="135"/>
    </row>
    <row r="26" spans="1:23" ht="18" customHeight="1">
      <c r="A26" s="3">
        <v>21</v>
      </c>
      <c r="B26" s="51"/>
      <c r="C26" s="97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55"/>
      <c r="Q26" s="56"/>
      <c r="R26" s="118"/>
      <c r="S26" s="57"/>
      <c r="T26" s="58"/>
      <c r="U26" s="59"/>
      <c r="V26" s="134"/>
      <c r="W26" s="135"/>
    </row>
    <row r="27" spans="1:23" ht="18" customHeight="1">
      <c r="A27" s="3">
        <v>22</v>
      </c>
      <c r="B27" s="51"/>
      <c r="C27" s="97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5"/>
      <c r="Q27" s="56"/>
      <c r="R27" s="118"/>
      <c r="S27" s="57"/>
      <c r="T27" s="58"/>
      <c r="U27" s="59"/>
      <c r="V27" s="134"/>
      <c r="W27" s="135"/>
    </row>
    <row r="28" spans="1:23" ht="18" customHeight="1">
      <c r="A28" s="3">
        <v>23</v>
      </c>
      <c r="B28" s="51"/>
      <c r="C28" s="97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55"/>
      <c r="Q28" s="56"/>
      <c r="R28" s="118"/>
      <c r="S28" s="57"/>
      <c r="T28" s="58"/>
      <c r="U28" s="59"/>
      <c r="V28" s="134"/>
      <c r="W28" s="135"/>
    </row>
    <row r="29" spans="1:23" ht="18" customHeight="1">
      <c r="A29" s="3">
        <v>24</v>
      </c>
      <c r="B29" s="51"/>
      <c r="C29" s="97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5"/>
      <c r="Q29" s="56"/>
      <c r="R29" s="118"/>
      <c r="S29" s="57"/>
      <c r="T29" s="58"/>
      <c r="U29" s="59"/>
      <c r="V29" s="134"/>
      <c r="W29" s="135"/>
    </row>
    <row r="30" spans="1:23" ht="18" customHeight="1">
      <c r="A30" s="3">
        <v>25</v>
      </c>
      <c r="B30" s="51"/>
      <c r="C30" s="97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5"/>
      <c r="Q30" s="56"/>
      <c r="R30" s="118"/>
      <c r="S30" s="57"/>
      <c r="T30" s="58"/>
      <c r="U30" s="59"/>
      <c r="V30" s="134"/>
      <c r="W30" s="135"/>
    </row>
    <row r="31" spans="1:23" ht="18" customHeight="1">
      <c r="A31" s="3">
        <v>26</v>
      </c>
      <c r="B31" s="51"/>
      <c r="C31" s="97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5"/>
      <c r="Q31" s="56"/>
      <c r="R31" s="118"/>
      <c r="S31" s="57"/>
      <c r="T31" s="58"/>
      <c r="U31" s="59"/>
      <c r="V31" s="134"/>
      <c r="W31" s="135"/>
    </row>
    <row r="32" spans="1:23" ht="18" customHeight="1">
      <c r="A32" s="3">
        <v>27</v>
      </c>
      <c r="B32" s="51"/>
      <c r="C32" s="97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5"/>
      <c r="Q32" s="56"/>
      <c r="R32" s="118"/>
      <c r="S32" s="57"/>
      <c r="T32" s="58"/>
      <c r="U32" s="59"/>
      <c r="V32" s="134"/>
      <c r="W32" s="135"/>
    </row>
    <row r="33" spans="1:23" ht="18" customHeight="1">
      <c r="A33" s="3">
        <v>28</v>
      </c>
      <c r="B33" s="51"/>
      <c r="C33" s="97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/>
      <c r="Q33" s="56"/>
      <c r="R33" s="118"/>
      <c r="S33" s="57"/>
      <c r="T33" s="58"/>
      <c r="U33" s="59"/>
      <c r="V33" s="134"/>
      <c r="W33" s="135"/>
    </row>
    <row r="34" spans="1:23" ht="18" customHeight="1">
      <c r="A34" s="3">
        <v>29</v>
      </c>
      <c r="B34" s="51"/>
      <c r="C34" s="97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55"/>
      <c r="Q34" s="56"/>
      <c r="R34" s="118"/>
      <c r="S34" s="57"/>
      <c r="T34" s="58"/>
      <c r="U34" s="59"/>
      <c r="V34" s="134"/>
      <c r="W34" s="135"/>
    </row>
    <row r="35" spans="1:23" ht="18" customHeight="1" thickBot="1">
      <c r="A35" s="3">
        <v>30</v>
      </c>
      <c r="B35" s="51"/>
      <c r="C35" s="97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55"/>
      <c r="Q35" s="56"/>
      <c r="R35" s="118"/>
      <c r="S35" s="57"/>
      <c r="T35" s="58"/>
      <c r="U35" s="59"/>
      <c r="V35" s="134"/>
      <c r="W35" s="135"/>
    </row>
    <row r="36" spans="1:23" ht="13.5" thickBot="1">
      <c r="A36" s="98"/>
      <c r="B36" s="98"/>
      <c r="C36" s="60"/>
      <c r="D36" s="177" t="s">
        <v>57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9"/>
      <c r="P36" s="180" t="s">
        <v>58</v>
      </c>
      <c r="Q36" s="181"/>
      <c r="R36" s="119" t="s">
        <v>90</v>
      </c>
      <c r="S36" s="182" t="s">
        <v>59</v>
      </c>
      <c r="T36" s="183"/>
      <c r="U36" s="8" t="s">
        <v>62</v>
      </c>
      <c r="V36" s="184" t="s">
        <v>60</v>
      </c>
      <c r="W36" s="185"/>
    </row>
    <row r="38" spans="2:23" ht="12.75">
      <c r="B38" s="174" t="s">
        <v>63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</row>
    <row r="39" spans="2:23" ht="12.75">
      <c r="B39" s="175" t="s">
        <v>64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</row>
    <row r="40" spans="2:23" ht="12.75">
      <c r="B40" s="176" t="s">
        <v>89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</row>
    <row r="43" spans="22:23" ht="12.75">
      <c r="V43" s="5" t="s">
        <v>76</v>
      </c>
      <c r="W43" s="5" t="s">
        <v>77</v>
      </c>
    </row>
  </sheetData>
  <sheetProtection password="CC4C" sheet="1" objects="1" scenarios="1" selectLockedCells="1"/>
  <mergeCells count="11">
    <mergeCell ref="B38:W38"/>
    <mergeCell ref="B39:W39"/>
    <mergeCell ref="B40:W40"/>
    <mergeCell ref="D36:O36"/>
    <mergeCell ref="P36:Q36"/>
    <mergeCell ref="S36:T36"/>
    <mergeCell ref="V36:W36"/>
    <mergeCell ref="U1:W1"/>
    <mergeCell ref="D2:M2"/>
    <mergeCell ref="N2:O2"/>
    <mergeCell ref="Q1:T1"/>
  </mergeCells>
  <conditionalFormatting sqref="R6:R35">
    <cfRule type="cellIs" priority="1" dxfId="0" operator="equal" stopIfTrue="1">
      <formula>0</formula>
    </cfRule>
  </conditionalFormatting>
  <dataValidations count="6">
    <dataValidation type="whole" allowBlank="1" showInputMessage="1" showErrorMessage="1" errorTitle="G R E S K A !!!" error="Ocena moze imati vrednost: 1,2,3,4 ili 5" sqref="D6:Q35 S6:U35">
      <formula1>1</formula1>
      <formula2>5</formula2>
    </dataValidation>
    <dataValidation type="whole" allowBlank="1" showInputMessage="1" showErrorMessage="1" errorTitle="Oprez !!!" error="Broj izostanaka mora biti ceo broj veci od 0." sqref="V6:W35">
      <formula1>0</formula1>
      <formula2>999</formula2>
    </dataValidation>
    <dataValidation allowBlank="1" showInputMessage="1" showErrorMessage="1" promptTitle="Skolska godina" prompt="Uneti aktuelnu skolsku godinu&#10;NPR. 2008/09" sqref="U1:W1"/>
    <dataValidation allowBlank="1" showInputMessage="1" showErrorMessage="1" promptTitle="Oznaka odeljenja" prompt="Uneti oznaku odeljenja&#10;NPR. 7-2,5-6, ..." sqref="N2:O2"/>
    <dataValidation type="list" allowBlank="1" showInputMessage="1" showErrorMessage="1" errorTitle="GRESKA !!!" error="Za devojcice - z&#10;Za decake - m" sqref="C6:C35">
      <formula1>$V$43:$W$43</formula1>
    </dataValidation>
    <dataValidation type="whole" showInputMessage="1" showErrorMessage="1" errorTitle="GRESKA !!!" error="Broj predmeta iz kojih je učenik oslobođen.&#10;&#10;0 - nije oslobođen ili prazno mesto&#10;1 - oslobođen iz 1 predmeta&#10;2 - oslobođen iz dva predmeta&#10;3 - oslobo]en iz tri predmeta " sqref="R6:R35">
      <formula1>0</formula1>
      <formula2>3</formula2>
    </dataValidation>
  </dataValidations>
  <printOptions horizontalCentered="1" vertic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showGridLines="0" showRowColHeaders="0" tabSelected="1" workbookViewId="0" topLeftCell="A1">
      <selection activeCell="M55" sqref="M55"/>
    </sheetView>
  </sheetViews>
  <sheetFormatPr defaultColWidth="9.140625" defaultRowHeight="12.75"/>
  <cols>
    <col min="1" max="1" width="3.00390625" style="0" customWidth="1"/>
    <col min="2" max="2" width="23.00390625" style="0" customWidth="1"/>
    <col min="3" max="16" width="3.7109375" style="0" customWidth="1"/>
    <col min="17" max="17" width="5.57421875" style="0" customWidth="1"/>
    <col min="18" max="22" width="3.7109375" style="0" customWidth="1"/>
    <col min="23" max="23" width="5.28125" style="0" customWidth="1"/>
    <col min="24" max="24" width="5.421875" style="0" customWidth="1"/>
  </cols>
  <sheetData>
    <row r="1" spans="1:22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73" t="s">
        <v>61</v>
      </c>
      <c r="R1" s="173"/>
      <c r="S1" s="173"/>
      <c r="T1" s="222" t="str">
        <f>UnosOcena!U1</f>
        <v>2009/10</v>
      </c>
      <c r="U1" s="222"/>
      <c r="V1" s="222"/>
    </row>
    <row r="2" spans="1:22" ht="15.75" customHeight="1">
      <c r="A2" s="186" t="s">
        <v>102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223" t="str">
        <f>UnosOcena!N2</f>
        <v>6-1</v>
      </c>
      <c r="N2" s="223"/>
      <c r="O2" s="10"/>
      <c r="P2" s="10"/>
      <c r="Q2" s="10"/>
      <c r="R2" s="10"/>
      <c r="S2" s="10"/>
      <c r="T2" s="10"/>
      <c r="U2" s="10"/>
      <c r="V2" s="10"/>
    </row>
    <row r="3" spans="1:22" ht="0.75" customHeight="1" thickBot="1">
      <c r="A3" s="10"/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3.5" thickBot="1">
      <c r="A4" s="14">
        <v>1</v>
      </c>
      <c r="B4" s="14">
        <v>2</v>
      </c>
      <c r="C4" s="15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7">
        <v>16</v>
      </c>
      <c r="Q4" s="14">
        <v>17</v>
      </c>
      <c r="R4" s="15">
        <v>18</v>
      </c>
      <c r="S4" s="18">
        <v>19</v>
      </c>
      <c r="T4" s="14">
        <v>20</v>
      </c>
      <c r="U4" s="15">
        <v>21</v>
      </c>
      <c r="V4" s="17">
        <v>22</v>
      </c>
    </row>
    <row r="5" spans="1:22" ht="80.25" customHeight="1" thickBot="1">
      <c r="A5" s="19" t="s">
        <v>13</v>
      </c>
      <c r="B5" s="20" t="s">
        <v>14</v>
      </c>
      <c r="C5" s="21" t="s">
        <v>0</v>
      </c>
      <c r="D5" s="22" t="s">
        <v>1</v>
      </c>
      <c r="E5" s="22" t="s">
        <v>15</v>
      </c>
      <c r="F5" s="22" t="s">
        <v>16</v>
      </c>
      <c r="G5" s="22" t="s">
        <v>17</v>
      </c>
      <c r="H5" s="22" t="s">
        <v>2</v>
      </c>
      <c r="I5" s="22" t="s">
        <v>4</v>
      </c>
      <c r="J5" s="22" t="s">
        <v>5</v>
      </c>
      <c r="K5" s="22" t="s">
        <v>3</v>
      </c>
      <c r="L5" s="22" t="s">
        <v>12</v>
      </c>
      <c r="M5" s="22" t="s">
        <v>18</v>
      </c>
      <c r="N5" s="41" t="s">
        <v>19</v>
      </c>
      <c r="O5" s="22" t="s">
        <v>26</v>
      </c>
      <c r="P5" s="23" t="s">
        <v>27</v>
      </c>
      <c r="Q5" s="24" t="s">
        <v>6</v>
      </c>
      <c r="R5" s="84" t="str">
        <f>IF(UnosOcena!S5="","",UnosOcena!S5)</f>
        <v>Informatika</v>
      </c>
      <c r="S5" s="85" t="str">
        <f>IF(UnosOcena!T5="","",UnosOcena!T5)</f>
        <v>Čuvari prirode</v>
      </c>
      <c r="T5" s="83" t="s">
        <v>31</v>
      </c>
      <c r="U5" s="21" t="s">
        <v>39</v>
      </c>
      <c r="V5" s="23" t="s">
        <v>40</v>
      </c>
    </row>
    <row r="6" spans="1:22" ht="12.75">
      <c r="A6" s="25">
        <v>1</v>
      </c>
      <c r="B6" s="9">
        <f>IF(UnosOcena!B6="","",UnosOcena!B6)</f>
        <v>1</v>
      </c>
      <c r="C6" s="44">
        <f>IF(UnosOcena!D6="","",UnosOcena!D6)</f>
        <v>5</v>
      </c>
      <c r="D6" s="36">
        <f>IF(UnosOcena!E6="","",UnosOcena!E6)</f>
        <v>5</v>
      </c>
      <c r="E6" s="36">
        <f>IF(UnosOcena!F6="","",UnosOcena!F6)</f>
        <v>5</v>
      </c>
      <c r="F6" s="36">
        <f>IF(UnosOcena!G6="","",UnosOcena!G6)</f>
        <v>5</v>
      </c>
      <c r="G6" s="36">
        <f>IF(UnosOcena!H6="","",UnosOcena!H6)</f>
        <v>5</v>
      </c>
      <c r="H6" s="36">
        <f>IF(UnosOcena!I6="","",UnosOcena!I6)</f>
        <v>5</v>
      </c>
      <c r="I6" s="36">
        <f>IF(UnosOcena!J6="","",UnosOcena!J6)</f>
        <v>5</v>
      </c>
      <c r="J6" s="36">
        <f>IF(UnosOcena!K6="","",UnosOcena!K6)</f>
        <v>5</v>
      </c>
      <c r="K6" s="36">
        <f>IF(UnosOcena!L6="","",UnosOcena!L6)</f>
        <v>5</v>
      </c>
      <c r="L6" s="36">
        <f>IF(UnosOcena!M6="","",UnosOcena!M6)</f>
        <v>5</v>
      </c>
      <c r="M6" s="36">
        <f>IF(UnosOcena!N6="","",UnosOcena!N6)</f>
        <v>5</v>
      </c>
      <c r="N6" s="36">
        <f>IF(UnosOcena!O6="","",UnosOcena!O6)</f>
        <v>5</v>
      </c>
      <c r="O6" s="36">
        <f>IF(UnosOcena!P6="","",UnosOcena!P6)</f>
        <v>5</v>
      </c>
      <c r="P6" s="45">
        <f>IF(UnosOcena!Q6="","",UnosOcena!Q6)</f>
        <v>5</v>
      </c>
      <c r="Q6" s="7">
        <f>Proracun1!M6</f>
        <v>5</v>
      </c>
      <c r="R6" s="46">
        <f>IF(UnosOcena!S6="","",UnosOcena!S6)</f>
        <v>5</v>
      </c>
      <c r="S6" s="47">
        <f>IF(UnosOcena!T6="","",UnosOcena!T6)</f>
      </c>
      <c r="T6" s="6">
        <f>IF(UnosOcena!U6="","",UnosOcena!U6)</f>
        <v>5</v>
      </c>
      <c r="U6" s="44">
        <f>UnosOcena!V6</f>
        <v>0</v>
      </c>
      <c r="V6" s="45">
        <f>UnosOcena!W6</f>
        <v>0</v>
      </c>
    </row>
    <row r="7" spans="1:22" ht="12.75">
      <c r="A7" s="26">
        <v>2</v>
      </c>
      <c r="B7" s="9">
        <f>IF(UnosOcena!B7="","",UnosOcena!B7)</f>
      </c>
      <c r="C7" s="42">
        <f>IF(UnosOcena!D7="","",UnosOcena!D7)</f>
      </c>
      <c r="D7" s="39">
        <f>IF(UnosOcena!E7="","",UnosOcena!E7)</f>
      </c>
      <c r="E7" s="39">
        <f>IF(UnosOcena!F7="","",UnosOcena!F7)</f>
      </c>
      <c r="F7" s="39">
        <f>IF(UnosOcena!G7="","",UnosOcena!G7)</f>
      </c>
      <c r="G7" s="39">
        <f>IF(UnosOcena!H7="","",UnosOcena!H7)</f>
      </c>
      <c r="H7" s="39">
        <f>IF(UnosOcena!I7="","",UnosOcena!I7)</f>
      </c>
      <c r="I7" s="39">
        <f>IF(UnosOcena!J7="","",UnosOcena!J7)</f>
      </c>
      <c r="J7" s="39">
        <f>IF(UnosOcena!K7="","",UnosOcena!K7)</f>
      </c>
      <c r="K7" s="39">
        <f>IF(UnosOcena!L7="","",UnosOcena!L7)</f>
      </c>
      <c r="L7" s="39">
        <f>IF(UnosOcena!M7="","",UnosOcena!M7)</f>
      </c>
      <c r="M7" s="39">
        <f>IF(UnosOcena!N7="","",UnosOcena!N7)</f>
      </c>
      <c r="N7" s="39">
        <f>IF(UnosOcena!O7="","",UnosOcena!O7)</f>
      </c>
      <c r="O7" s="39">
        <f>IF(UnosOcena!P7="","",UnosOcena!P7)</f>
      </c>
      <c r="P7" s="43">
        <f>IF(UnosOcena!Q7="","",UnosOcena!Q7)</f>
      </c>
      <c r="Q7" s="7" t="str">
        <f>Proracun1!M7</f>
        <v>N</v>
      </c>
      <c r="R7" s="1">
        <f>IF(UnosOcena!S7="","",UnosOcena!S7)</f>
      </c>
      <c r="S7" s="4">
        <f>IF(UnosOcena!T7="","",UnosOcena!T7)</f>
      </c>
      <c r="T7" s="6">
        <f>IF(UnosOcena!U7="","",UnosOcena!U7)</f>
      </c>
      <c r="U7" s="42">
        <f>UnosOcena!V7</f>
        <v>0</v>
      </c>
      <c r="V7" s="43">
        <f>UnosOcena!W7</f>
        <v>0</v>
      </c>
    </row>
    <row r="8" spans="1:22" ht="12.75">
      <c r="A8" s="26">
        <v>3</v>
      </c>
      <c r="B8" s="9">
        <f>IF(UnosOcena!B8="","",UnosOcena!B8)</f>
      </c>
      <c r="C8" s="42">
        <f>IF(UnosOcena!D8="","",UnosOcena!D8)</f>
      </c>
      <c r="D8" s="39">
        <f>IF(UnosOcena!E8="","",UnosOcena!E8)</f>
      </c>
      <c r="E8" s="39">
        <f>IF(UnosOcena!F8="","",UnosOcena!F8)</f>
      </c>
      <c r="F8" s="39">
        <f>IF(UnosOcena!G8="","",UnosOcena!G8)</f>
      </c>
      <c r="G8" s="39">
        <f>IF(UnosOcena!H8="","",UnosOcena!H8)</f>
      </c>
      <c r="H8" s="39">
        <f>IF(UnosOcena!I8="","",UnosOcena!I8)</f>
      </c>
      <c r="I8" s="39">
        <f>IF(UnosOcena!J8="","",UnosOcena!J8)</f>
      </c>
      <c r="J8" s="39">
        <f>IF(UnosOcena!K8="","",UnosOcena!K8)</f>
      </c>
      <c r="K8" s="39">
        <f>IF(UnosOcena!L8="","",UnosOcena!L8)</f>
      </c>
      <c r="L8" s="39">
        <f>IF(UnosOcena!M8="","",UnosOcena!M8)</f>
      </c>
      <c r="M8" s="39">
        <f>IF(UnosOcena!N8="","",UnosOcena!N8)</f>
      </c>
      <c r="N8" s="39">
        <f>IF(UnosOcena!O8="","",UnosOcena!O8)</f>
      </c>
      <c r="O8" s="39">
        <f>IF(UnosOcena!P8="","",UnosOcena!P8)</f>
      </c>
      <c r="P8" s="43">
        <f>IF(UnosOcena!Q8="","",UnosOcena!Q8)</f>
      </c>
      <c r="Q8" s="7" t="str">
        <f>Proracun1!M8</f>
        <v>N</v>
      </c>
      <c r="R8" s="1">
        <f>IF(UnosOcena!S8="","",UnosOcena!S8)</f>
      </c>
      <c r="S8" s="4">
        <f>IF(UnosOcena!T8="","",UnosOcena!T8)</f>
      </c>
      <c r="T8" s="6">
        <f>IF(UnosOcena!U8="","",UnosOcena!U8)</f>
      </c>
      <c r="U8" s="42">
        <f>UnosOcena!V8</f>
        <v>0</v>
      </c>
      <c r="V8" s="43">
        <f>UnosOcena!W8</f>
        <v>0</v>
      </c>
    </row>
    <row r="9" spans="1:22" ht="12.75">
      <c r="A9" s="26">
        <v>4</v>
      </c>
      <c r="B9" s="9">
        <f>IF(UnosOcena!B9="","",UnosOcena!B9)</f>
      </c>
      <c r="C9" s="42">
        <f>IF(UnosOcena!D9="","",UnosOcena!D9)</f>
      </c>
      <c r="D9" s="39">
        <f>IF(UnosOcena!E9="","",UnosOcena!E9)</f>
      </c>
      <c r="E9" s="39">
        <f>IF(UnosOcena!F9="","",UnosOcena!F9)</f>
      </c>
      <c r="F9" s="39">
        <f>IF(UnosOcena!G9="","",UnosOcena!G9)</f>
      </c>
      <c r="G9" s="39">
        <f>IF(UnosOcena!H9="","",UnosOcena!H9)</f>
      </c>
      <c r="H9" s="39">
        <f>IF(UnosOcena!I9="","",UnosOcena!I9)</f>
      </c>
      <c r="I9" s="39">
        <f>IF(UnosOcena!J9="","",UnosOcena!J9)</f>
      </c>
      <c r="J9" s="39">
        <f>IF(UnosOcena!K9="","",UnosOcena!K9)</f>
      </c>
      <c r="K9" s="39">
        <f>IF(UnosOcena!L9="","",UnosOcena!L9)</f>
      </c>
      <c r="L9" s="39">
        <f>IF(UnosOcena!M9="","",UnosOcena!M9)</f>
      </c>
      <c r="M9" s="39">
        <f>IF(UnosOcena!N9="","",UnosOcena!N9)</f>
      </c>
      <c r="N9" s="39">
        <f>IF(UnosOcena!O9="","",UnosOcena!O9)</f>
      </c>
      <c r="O9" s="39">
        <f>IF(UnosOcena!P9="","",UnosOcena!P9)</f>
      </c>
      <c r="P9" s="43">
        <f>IF(UnosOcena!Q9="","",UnosOcena!Q9)</f>
      </c>
      <c r="Q9" s="7" t="str">
        <f>Proracun1!M9</f>
        <v>N</v>
      </c>
      <c r="R9" s="1">
        <f>IF(UnosOcena!S9="","",UnosOcena!S9)</f>
      </c>
      <c r="S9" s="4">
        <f>IF(UnosOcena!T9="","",UnosOcena!T9)</f>
      </c>
      <c r="T9" s="6">
        <f>IF(UnosOcena!U9="","",UnosOcena!U9)</f>
      </c>
      <c r="U9" s="42">
        <f>UnosOcena!V9</f>
        <v>0</v>
      </c>
      <c r="V9" s="43">
        <f>UnosOcena!W9</f>
        <v>0</v>
      </c>
    </row>
    <row r="10" spans="1:22" ht="12.75">
      <c r="A10" s="26">
        <v>5</v>
      </c>
      <c r="B10" s="9">
        <f>IF(UnosOcena!B10="","",UnosOcena!B10)</f>
      </c>
      <c r="C10" s="42">
        <f>IF(UnosOcena!D10="","",UnosOcena!D10)</f>
      </c>
      <c r="D10" s="39">
        <f>IF(UnosOcena!E10="","",UnosOcena!E10)</f>
      </c>
      <c r="E10" s="39">
        <f>IF(UnosOcena!F10="","",UnosOcena!F10)</f>
      </c>
      <c r="F10" s="39">
        <f>IF(UnosOcena!G10="","",UnosOcena!G10)</f>
      </c>
      <c r="G10" s="39">
        <f>IF(UnosOcena!H10="","",UnosOcena!H10)</f>
      </c>
      <c r="H10" s="39">
        <f>IF(UnosOcena!I10="","",UnosOcena!I10)</f>
      </c>
      <c r="I10" s="39">
        <f>IF(UnosOcena!J10="","",UnosOcena!J10)</f>
      </c>
      <c r="J10" s="39">
        <f>IF(UnosOcena!K10="","",UnosOcena!K10)</f>
      </c>
      <c r="K10" s="39">
        <f>IF(UnosOcena!L10="","",UnosOcena!L10)</f>
      </c>
      <c r="L10" s="39">
        <f>IF(UnosOcena!M10="","",UnosOcena!M10)</f>
      </c>
      <c r="M10" s="39">
        <f>IF(UnosOcena!N10="","",UnosOcena!N10)</f>
      </c>
      <c r="N10" s="39">
        <f>IF(UnosOcena!O10="","",UnosOcena!O10)</f>
      </c>
      <c r="O10" s="39">
        <f>IF(UnosOcena!P10="","",UnosOcena!P10)</f>
      </c>
      <c r="P10" s="43">
        <f>IF(UnosOcena!Q10="","",UnosOcena!Q10)</f>
      </c>
      <c r="Q10" s="7" t="str">
        <f>Proracun1!M10</f>
        <v>N</v>
      </c>
      <c r="R10" s="1">
        <f>IF(UnosOcena!S10="","",UnosOcena!S10)</f>
      </c>
      <c r="S10" s="4">
        <f>IF(UnosOcena!T10="","",UnosOcena!T10)</f>
      </c>
      <c r="T10" s="6">
        <f>IF(UnosOcena!U10="","",UnosOcena!U10)</f>
      </c>
      <c r="U10" s="42">
        <f>UnosOcena!V10</f>
        <v>0</v>
      </c>
      <c r="V10" s="43">
        <f>UnosOcena!W10</f>
        <v>0</v>
      </c>
    </row>
    <row r="11" spans="1:22" ht="12.75">
      <c r="A11" s="26">
        <v>6</v>
      </c>
      <c r="B11" s="9">
        <f>IF(UnosOcena!B11="","",UnosOcena!B11)</f>
      </c>
      <c r="C11" s="42">
        <f>IF(UnosOcena!D11="","",UnosOcena!D11)</f>
      </c>
      <c r="D11" s="39">
        <f>IF(UnosOcena!E11="","",UnosOcena!E11)</f>
      </c>
      <c r="E11" s="39">
        <f>IF(UnosOcena!F11="","",UnosOcena!F11)</f>
      </c>
      <c r="F11" s="39">
        <f>IF(UnosOcena!G11="","",UnosOcena!G11)</f>
      </c>
      <c r="G11" s="39">
        <f>IF(UnosOcena!H11="","",UnosOcena!H11)</f>
      </c>
      <c r="H11" s="39">
        <f>IF(UnosOcena!I11="","",UnosOcena!I11)</f>
      </c>
      <c r="I11" s="39">
        <f>IF(UnosOcena!J11="","",UnosOcena!J11)</f>
      </c>
      <c r="J11" s="39">
        <f>IF(UnosOcena!K11="","",UnosOcena!K11)</f>
      </c>
      <c r="K11" s="39">
        <f>IF(UnosOcena!L11="","",UnosOcena!L11)</f>
      </c>
      <c r="L11" s="39">
        <f>IF(UnosOcena!M11="","",UnosOcena!M11)</f>
      </c>
      <c r="M11" s="39">
        <f>IF(UnosOcena!N11="","",UnosOcena!N11)</f>
      </c>
      <c r="N11" s="39">
        <f>IF(UnosOcena!O11="","",UnosOcena!O11)</f>
      </c>
      <c r="O11" s="39">
        <f>IF(UnosOcena!P11="","",UnosOcena!P11)</f>
      </c>
      <c r="P11" s="43">
        <f>IF(UnosOcena!Q11="","",UnosOcena!Q11)</f>
      </c>
      <c r="Q11" s="7" t="str">
        <f>Proracun1!M11</f>
        <v>N</v>
      </c>
      <c r="R11" s="1">
        <f>IF(UnosOcena!S11="","",UnosOcena!S11)</f>
      </c>
      <c r="S11" s="4">
        <f>IF(UnosOcena!T11="","",UnosOcena!T11)</f>
      </c>
      <c r="T11" s="6">
        <f>IF(UnosOcena!U11="","",UnosOcena!U11)</f>
      </c>
      <c r="U11" s="42">
        <f>UnosOcena!V11</f>
        <v>0</v>
      </c>
      <c r="V11" s="43">
        <f>UnosOcena!W11</f>
        <v>0</v>
      </c>
    </row>
    <row r="12" spans="1:22" ht="12.75">
      <c r="A12" s="26">
        <v>7</v>
      </c>
      <c r="B12" s="9">
        <f>IF(UnosOcena!B12="","",UnosOcena!B12)</f>
      </c>
      <c r="C12" s="42">
        <f>IF(UnosOcena!D12="","",UnosOcena!D12)</f>
      </c>
      <c r="D12" s="39">
        <f>IF(UnosOcena!E12="","",UnosOcena!E12)</f>
      </c>
      <c r="E12" s="39">
        <f>IF(UnosOcena!F12="","",UnosOcena!F12)</f>
      </c>
      <c r="F12" s="39">
        <f>IF(UnosOcena!G12="","",UnosOcena!G12)</f>
      </c>
      <c r="G12" s="39">
        <f>IF(UnosOcena!H12="","",UnosOcena!H12)</f>
      </c>
      <c r="H12" s="39">
        <f>IF(UnosOcena!I12="","",UnosOcena!I12)</f>
      </c>
      <c r="I12" s="39">
        <f>IF(UnosOcena!J12="","",UnosOcena!J12)</f>
      </c>
      <c r="J12" s="39">
        <f>IF(UnosOcena!K12="","",UnosOcena!K12)</f>
      </c>
      <c r="K12" s="39">
        <f>IF(UnosOcena!L12="","",UnosOcena!L12)</f>
      </c>
      <c r="L12" s="39">
        <f>IF(UnosOcena!M12="","",UnosOcena!M12)</f>
      </c>
      <c r="M12" s="39">
        <f>IF(UnosOcena!N12="","",UnosOcena!N12)</f>
      </c>
      <c r="N12" s="39">
        <f>IF(UnosOcena!O12="","",UnosOcena!O12)</f>
      </c>
      <c r="O12" s="39">
        <f>IF(UnosOcena!P12="","",UnosOcena!P12)</f>
      </c>
      <c r="P12" s="43">
        <f>IF(UnosOcena!Q12="","",UnosOcena!Q12)</f>
      </c>
      <c r="Q12" s="7" t="str">
        <f>Proracun1!M12</f>
        <v>N</v>
      </c>
      <c r="R12" s="1">
        <f>IF(UnosOcena!S12="","",UnosOcena!S12)</f>
      </c>
      <c r="S12" s="4">
        <f>IF(UnosOcena!T12="","",UnosOcena!T12)</f>
      </c>
      <c r="T12" s="6">
        <f>IF(UnosOcena!U12="","",UnosOcena!U12)</f>
      </c>
      <c r="U12" s="42">
        <f>UnosOcena!V12</f>
        <v>0</v>
      </c>
      <c r="V12" s="43">
        <f>UnosOcena!W12</f>
        <v>0</v>
      </c>
    </row>
    <row r="13" spans="1:22" ht="12.75">
      <c r="A13" s="26">
        <v>8</v>
      </c>
      <c r="B13" s="9">
        <f>IF(UnosOcena!B13="","",UnosOcena!B13)</f>
      </c>
      <c r="C13" s="42">
        <f>IF(UnosOcena!D13="","",UnosOcena!D13)</f>
      </c>
      <c r="D13" s="39">
        <f>IF(UnosOcena!E13="","",UnosOcena!E13)</f>
      </c>
      <c r="E13" s="39">
        <f>IF(UnosOcena!F13="","",UnosOcena!F13)</f>
      </c>
      <c r="F13" s="39">
        <f>IF(UnosOcena!G13="","",UnosOcena!G13)</f>
      </c>
      <c r="G13" s="39">
        <f>IF(UnosOcena!H13="","",UnosOcena!H13)</f>
      </c>
      <c r="H13" s="39">
        <f>IF(UnosOcena!I13="","",UnosOcena!I13)</f>
      </c>
      <c r="I13" s="39">
        <f>IF(UnosOcena!J13="","",UnosOcena!J13)</f>
      </c>
      <c r="J13" s="39">
        <f>IF(UnosOcena!K13="","",UnosOcena!K13)</f>
      </c>
      <c r="K13" s="39">
        <f>IF(UnosOcena!L13="","",UnosOcena!L13)</f>
      </c>
      <c r="L13" s="39">
        <f>IF(UnosOcena!M13="","",UnosOcena!M13)</f>
      </c>
      <c r="M13" s="39">
        <f>IF(UnosOcena!N13="","",UnosOcena!N13)</f>
      </c>
      <c r="N13" s="39">
        <f>IF(UnosOcena!O13="","",UnosOcena!O13)</f>
      </c>
      <c r="O13" s="39">
        <f>IF(UnosOcena!P13="","",UnosOcena!P13)</f>
      </c>
      <c r="P13" s="43">
        <f>IF(UnosOcena!Q13="","",UnosOcena!Q13)</f>
      </c>
      <c r="Q13" s="7" t="str">
        <f>Proracun1!M13</f>
        <v>N</v>
      </c>
      <c r="R13" s="1">
        <f>IF(UnosOcena!S13="","",UnosOcena!S13)</f>
      </c>
      <c r="S13" s="4">
        <f>IF(UnosOcena!T13="","",UnosOcena!T13)</f>
      </c>
      <c r="T13" s="6">
        <f>IF(UnosOcena!U13="","",UnosOcena!U13)</f>
      </c>
      <c r="U13" s="42">
        <f>UnosOcena!V13</f>
        <v>0</v>
      </c>
      <c r="V13" s="43">
        <f>UnosOcena!W13</f>
        <v>0</v>
      </c>
    </row>
    <row r="14" spans="1:22" ht="12.75">
      <c r="A14" s="26">
        <v>9</v>
      </c>
      <c r="B14" s="9">
        <f>IF(UnosOcena!B14="","",UnosOcena!B14)</f>
      </c>
      <c r="C14" s="42">
        <f>IF(UnosOcena!D14="","",UnosOcena!D14)</f>
      </c>
      <c r="D14" s="39">
        <f>IF(UnosOcena!E14="","",UnosOcena!E14)</f>
      </c>
      <c r="E14" s="39">
        <f>IF(UnosOcena!F14="","",UnosOcena!F14)</f>
      </c>
      <c r="F14" s="39">
        <f>IF(UnosOcena!G14="","",UnosOcena!G14)</f>
      </c>
      <c r="G14" s="39">
        <f>IF(UnosOcena!H14="","",UnosOcena!H14)</f>
      </c>
      <c r="H14" s="39">
        <f>IF(UnosOcena!I14="","",UnosOcena!I14)</f>
      </c>
      <c r="I14" s="39">
        <f>IF(UnosOcena!J14="","",UnosOcena!J14)</f>
      </c>
      <c r="J14" s="39">
        <f>IF(UnosOcena!K14="","",UnosOcena!K14)</f>
      </c>
      <c r="K14" s="39">
        <f>IF(UnosOcena!L14="","",UnosOcena!L14)</f>
      </c>
      <c r="L14" s="39">
        <f>IF(UnosOcena!M14="","",UnosOcena!M14)</f>
      </c>
      <c r="M14" s="39">
        <f>IF(UnosOcena!N14="","",UnosOcena!N14)</f>
      </c>
      <c r="N14" s="39">
        <f>IF(UnosOcena!O14="","",UnosOcena!O14)</f>
      </c>
      <c r="O14" s="39">
        <f>IF(UnosOcena!P14="","",UnosOcena!P14)</f>
      </c>
      <c r="P14" s="43">
        <f>IF(UnosOcena!Q14="","",UnosOcena!Q14)</f>
      </c>
      <c r="Q14" s="7" t="str">
        <f>Proracun1!M14</f>
        <v>N</v>
      </c>
      <c r="R14" s="1">
        <f>IF(UnosOcena!S14="","",UnosOcena!S14)</f>
      </c>
      <c r="S14" s="4">
        <f>IF(UnosOcena!T14="","",UnosOcena!T14)</f>
      </c>
      <c r="T14" s="6">
        <f>IF(UnosOcena!U14="","",UnosOcena!U14)</f>
      </c>
      <c r="U14" s="42">
        <f>UnosOcena!V14</f>
        <v>0</v>
      </c>
      <c r="V14" s="43">
        <f>UnosOcena!W14</f>
        <v>0</v>
      </c>
    </row>
    <row r="15" spans="1:22" ht="12.75">
      <c r="A15" s="26">
        <v>10</v>
      </c>
      <c r="B15" s="9">
        <f>IF(UnosOcena!B15="","",UnosOcena!B15)</f>
      </c>
      <c r="C15" s="42">
        <f>IF(UnosOcena!D15="","",UnosOcena!D15)</f>
      </c>
      <c r="D15" s="39">
        <f>IF(UnosOcena!E15="","",UnosOcena!E15)</f>
      </c>
      <c r="E15" s="39">
        <f>IF(UnosOcena!F15="","",UnosOcena!F15)</f>
      </c>
      <c r="F15" s="39">
        <f>IF(UnosOcena!G15="","",UnosOcena!G15)</f>
      </c>
      <c r="G15" s="39">
        <f>IF(UnosOcena!H15="","",UnosOcena!H15)</f>
      </c>
      <c r="H15" s="39">
        <f>IF(UnosOcena!I15="","",UnosOcena!I15)</f>
      </c>
      <c r="I15" s="39">
        <f>IF(UnosOcena!J15="","",UnosOcena!J15)</f>
      </c>
      <c r="J15" s="39">
        <f>IF(UnosOcena!K15="","",UnosOcena!K15)</f>
      </c>
      <c r="K15" s="39">
        <f>IF(UnosOcena!L15="","",UnosOcena!L15)</f>
      </c>
      <c r="L15" s="39">
        <f>IF(UnosOcena!M15="","",UnosOcena!M15)</f>
      </c>
      <c r="M15" s="39">
        <f>IF(UnosOcena!N15="","",UnosOcena!N15)</f>
      </c>
      <c r="N15" s="39">
        <f>IF(UnosOcena!O15="","",UnosOcena!O15)</f>
      </c>
      <c r="O15" s="39">
        <f>IF(UnosOcena!P15="","",UnosOcena!P15)</f>
      </c>
      <c r="P15" s="43">
        <f>IF(UnosOcena!Q15="","",UnosOcena!Q15)</f>
      </c>
      <c r="Q15" s="7" t="str">
        <f>Proracun1!M15</f>
        <v>N</v>
      </c>
      <c r="R15" s="1">
        <f>IF(UnosOcena!S15="","",UnosOcena!S15)</f>
      </c>
      <c r="S15" s="4">
        <f>IF(UnosOcena!T15="","",UnosOcena!T15)</f>
      </c>
      <c r="T15" s="6">
        <f>IF(UnosOcena!U15="","",UnosOcena!U15)</f>
      </c>
      <c r="U15" s="42">
        <f>UnosOcena!V15</f>
        <v>0</v>
      </c>
      <c r="V15" s="43">
        <f>UnosOcena!W15</f>
        <v>0</v>
      </c>
    </row>
    <row r="16" spans="1:22" ht="12.75">
      <c r="A16" s="26">
        <v>11</v>
      </c>
      <c r="B16" s="9">
        <f>IF(UnosOcena!B16="","",UnosOcena!B16)</f>
      </c>
      <c r="C16" s="42">
        <f>IF(UnosOcena!D16="","",UnosOcena!D16)</f>
      </c>
      <c r="D16" s="39">
        <f>IF(UnosOcena!E16="","",UnosOcena!E16)</f>
      </c>
      <c r="E16" s="39">
        <f>IF(UnosOcena!F16="","",UnosOcena!F16)</f>
      </c>
      <c r="F16" s="39">
        <f>IF(UnosOcena!G16="","",UnosOcena!G16)</f>
      </c>
      <c r="G16" s="39">
        <f>IF(UnosOcena!H16="","",UnosOcena!H16)</f>
      </c>
      <c r="H16" s="39">
        <f>IF(UnosOcena!I16="","",UnosOcena!I16)</f>
      </c>
      <c r="I16" s="39">
        <f>IF(UnosOcena!J16="","",UnosOcena!J16)</f>
      </c>
      <c r="J16" s="39">
        <f>IF(UnosOcena!K16="","",UnosOcena!K16)</f>
      </c>
      <c r="K16" s="39">
        <f>IF(UnosOcena!L16="","",UnosOcena!L16)</f>
      </c>
      <c r="L16" s="39">
        <f>IF(UnosOcena!M16="","",UnosOcena!M16)</f>
      </c>
      <c r="M16" s="39">
        <f>IF(UnosOcena!N16="","",UnosOcena!N16)</f>
      </c>
      <c r="N16" s="39">
        <f>IF(UnosOcena!O16="","",UnosOcena!O16)</f>
      </c>
      <c r="O16" s="39">
        <f>IF(UnosOcena!P16="","",UnosOcena!P16)</f>
      </c>
      <c r="P16" s="43">
        <f>IF(UnosOcena!Q16="","",UnosOcena!Q16)</f>
      </c>
      <c r="Q16" s="7" t="str">
        <f>Proracun1!M16</f>
        <v>N</v>
      </c>
      <c r="R16" s="1">
        <f>IF(UnosOcena!S16="","",UnosOcena!S16)</f>
      </c>
      <c r="S16" s="4">
        <f>IF(UnosOcena!T16="","",UnosOcena!T16)</f>
      </c>
      <c r="T16" s="6">
        <f>IF(UnosOcena!U16="","",UnosOcena!U16)</f>
      </c>
      <c r="U16" s="42">
        <f>UnosOcena!V16</f>
        <v>0</v>
      </c>
      <c r="V16" s="43">
        <f>UnosOcena!W16</f>
        <v>0</v>
      </c>
    </row>
    <row r="17" spans="1:22" ht="12.75">
      <c r="A17" s="26">
        <v>12</v>
      </c>
      <c r="B17" s="9">
        <f>IF(UnosOcena!B17="","",UnosOcena!B17)</f>
      </c>
      <c r="C17" s="42">
        <f>IF(UnosOcena!D17="","",UnosOcena!D17)</f>
      </c>
      <c r="D17" s="39">
        <f>IF(UnosOcena!E17="","",UnosOcena!E17)</f>
      </c>
      <c r="E17" s="39">
        <f>IF(UnosOcena!F17="","",UnosOcena!F17)</f>
      </c>
      <c r="F17" s="39">
        <f>IF(UnosOcena!G17="","",UnosOcena!G17)</f>
      </c>
      <c r="G17" s="39">
        <f>IF(UnosOcena!H17="","",UnosOcena!H17)</f>
      </c>
      <c r="H17" s="39">
        <f>IF(UnosOcena!I17="","",UnosOcena!I17)</f>
      </c>
      <c r="I17" s="39">
        <f>IF(UnosOcena!J17="","",UnosOcena!J17)</f>
      </c>
      <c r="J17" s="39">
        <f>IF(UnosOcena!K17="","",UnosOcena!K17)</f>
      </c>
      <c r="K17" s="39">
        <f>IF(UnosOcena!L17="","",UnosOcena!L17)</f>
      </c>
      <c r="L17" s="39">
        <f>IF(UnosOcena!M17="","",UnosOcena!M17)</f>
      </c>
      <c r="M17" s="39">
        <f>IF(UnosOcena!N17="","",UnosOcena!N17)</f>
      </c>
      <c r="N17" s="39">
        <f>IF(UnosOcena!O17="","",UnosOcena!O17)</f>
      </c>
      <c r="O17" s="39">
        <f>IF(UnosOcena!P17="","",UnosOcena!P17)</f>
      </c>
      <c r="P17" s="43">
        <f>IF(UnosOcena!Q17="","",UnosOcena!Q17)</f>
      </c>
      <c r="Q17" s="7" t="str">
        <f>Proracun1!M17</f>
        <v>N</v>
      </c>
      <c r="R17" s="1">
        <f>IF(UnosOcena!S17="","",UnosOcena!S17)</f>
      </c>
      <c r="S17" s="4">
        <f>IF(UnosOcena!T17="","",UnosOcena!T17)</f>
      </c>
      <c r="T17" s="6">
        <f>IF(UnosOcena!U17="","",UnosOcena!U17)</f>
      </c>
      <c r="U17" s="42">
        <f>UnosOcena!V17</f>
        <v>0</v>
      </c>
      <c r="V17" s="43">
        <f>UnosOcena!W17</f>
        <v>0</v>
      </c>
    </row>
    <row r="18" spans="1:22" ht="12.75">
      <c r="A18" s="26">
        <v>13</v>
      </c>
      <c r="B18" s="9">
        <f>IF(UnosOcena!B18="","",UnosOcena!B18)</f>
      </c>
      <c r="C18" s="42">
        <f>IF(UnosOcena!D18="","",UnosOcena!D18)</f>
      </c>
      <c r="D18" s="39">
        <f>IF(UnosOcena!E18="","",UnosOcena!E18)</f>
      </c>
      <c r="E18" s="39">
        <f>IF(UnosOcena!F18="","",UnosOcena!F18)</f>
      </c>
      <c r="F18" s="39">
        <f>IF(UnosOcena!G18="","",UnosOcena!G18)</f>
      </c>
      <c r="G18" s="39">
        <f>IF(UnosOcena!H18="","",UnosOcena!H18)</f>
      </c>
      <c r="H18" s="39">
        <f>IF(UnosOcena!I18="","",UnosOcena!I18)</f>
      </c>
      <c r="I18" s="39">
        <f>IF(UnosOcena!J18="","",UnosOcena!J18)</f>
      </c>
      <c r="J18" s="39">
        <f>IF(UnosOcena!K18="","",UnosOcena!K18)</f>
      </c>
      <c r="K18" s="39">
        <f>IF(UnosOcena!L18="","",UnosOcena!L18)</f>
      </c>
      <c r="L18" s="39">
        <f>IF(UnosOcena!M18="","",UnosOcena!M18)</f>
      </c>
      <c r="M18" s="39">
        <f>IF(UnosOcena!N18="","",UnosOcena!N18)</f>
      </c>
      <c r="N18" s="39">
        <f>IF(UnosOcena!O18="","",UnosOcena!O18)</f>
      </c>
      <c r="O18" s="39">
        <f>IF(UnosOcena!P18="","",UnosOcena!P18)</f>
      </c>
      <c r="P18" s="43">
        <f>IF(UnosOcena!Q18="","",UnosOcena!Q18)</f>
      </c>
      <c r="Q18" s="7" t="str">
        <f>Proracun1!M18</f>
        <v>N</v>
      </c>
      <c r="R18" s="1">
        <f>IF(UnosOcena!S18="","",UnosOcena!S18)</f>
      </c>
      <c r="S18" s="4">
        <f>IF(UnosOcena!T18="","",UnosOcena!T18)</f>
      </c>
      <c r="T18" s="6">
        <f>IF(UnosOcena!U18="","",UnosOcena!U18)</f>
      </c>
      <c r="U18" s="42">
        <f>UnosOcena!V18</f>
        <v>0</v>
      </c>
      <c r="V18" s="43">
        <f>UnosOcena!W18</f>
        <v>0</v>
      </c>
    </row>
    <row r="19" spans="1:22" ht="12.75">
      <c r="A19" s="26">
        <v>14</v>
      </c>
      <c r="B19" s="9">
        <f>IF(UnosOcena!B19="","",UnosOcena!B19)</f>
      </c>
      <c r="C19" s="42">
        <f>IF(UnosOcena!D19="","",UnosOcena!D19)</f>
      </c>
      <c r="D19" s="39">
        <f>IF(UnosOcena!E19="","",UnosOcena!E19)</f>
      </c>
      <c r="E19" s="39">
        <f>IF(UnosOcena!F19="","",UnosOcena!F19)</f>
      </c>
      <c r="F19" s="39">
        <f>IF(UnosOcena!G19="","",UnosOcena!G19)</f>
      </c>
      <c r="G19" s="39">
        <f>IF(UnosOcena!H19="","",UnosOcena!H19)</f>
      </c>
      <c r="H19" s="39">
        <f>IF(UnosOcena!I19="","",UnosOcena!I19)</f>
      </c>
      <c r="I19" s="39">
        <f>IF(UnosOcena!J19="","",UnosOcena!J19)</f>
      </c>
      <c r="J19" s="39">
        <f>IF(UnosOcena!K19="","",UnosOcena!K19)</f>
      </c>
      <c r="K19" s="39">
        <f>IF(UnosOcena!L19="","",UnosOcena!L19)</f>
      </c>
      <c r="L19" s="39">
        <f>IF(UnosOcena!M19="","",UnosOcena!M19)</f>
      </c>
      <c r="M19" s="39">
        <f>IF(UnosOcena!N19="","",UnosOcena!N19)</f>
      </c>
      <c r="N19" s="39">
        <f>IF(UnosOcena!O19="","",UnosOcena!O19)</f>
      </c>
      <c r="O19" s="39">
        <f>IF(UnosOcena!P19="","",UnosOcena!P19)</f>
      </c>
      <c r="P19" s="43">
        <f>IF(UnosOcena!Q19="","",UnosOcena!Q19)</f>
      </c>
      <c r="Q19" s="7" t="str">
        <f>Proracun1!M19</f>
        <v>N</v>
      </c>
      <c r="R19" s="1">
        <f>IF(UnosOcena!S19="","",UnosOcena!S19)</f>
      </c>
      <c r="S19" s="4">
        <f>IF(UnosOcena!T19="","",UnosOcena!T19)</f>
      </c>
      <c r="T19" s="6">
        <f>IF(UnosOcena!U19="","",UnosOcena!U19)</f>
      </c>
      <c r="U19" s="42">
        <f>UnosOcena!V19</f>
        <v>0</v>
      </c>
      <c r="V19" s="43">
        <f>UnosOcena!W19</f>
        <v>0</v>
      </c>
    </row>
    <row r="20" spans="1:22" ht="12.75">
      <c r="A20" s="26">
        <v>15</v>
      </c>
      <c r="B20" s="9">
        <f>IF(UnosOcena!B20="","",UnosOcena!B20)</f>
      </c>
      <c r="C20" s="42">
        <f>IF(UnosOcena!D20="","",UnosOcena!D20)</f>
      </c>
      <c r="D20" s="39">
        <f>IF(UnosOcena!E20="","",UnosOcena!E20)</f>
      </c>
      <c r="E20" s="39">
        <f>IF(UnosOcena!F20="","",UnosOcena!F20)</f>
      </c>
      <c r="F20" s="39">
        <f>IF(UnosOcena!G20="","",UnosOcena!G20)</f>
      </c>
      <c r="G20" s="39">
        <f>IF(UnosOcena!H20="","",UnosOcena!H20)</f>
      </c>
      <c r="H20" s="39">
        <f>IF(UnosOcena!I20="","",UnosOcena!I20)</f>
      </c>
      <c r="I20" s="39">
        <f>IF(UnosOcena!J20="","",UnosOcena!J20)</f>
      </c>
      <c r="J20" s="39">
        <f>IF(UnosOcena!K20="","",UnosOcena!K20)</f>
      </c>
      <c r="K20" s="39">
        <f>IF(UnosOcena!L20="","",UnosOcena!L20)</f>
      </c>
      <c r="L20" s="39">
        <f>IF(UnosOcena!M20="","",UnosOcena!M20)</f>
      </c>
      <c r="M20" s="39">
        <f>IF(UnosOcena!N20="","",UnosOcena!N20)</f>
      </c>
      <c r="N20" s="39">
        <f>IF(UnosOcena!O20="","",UnosOcena!O20)</f>
      </c>
      <c r="O20" s="39">
        <f>IF(UnosOcena!P20="","",UnosOcena!P20)</f>
      </c>
      <c r="P20" s="43">
        <f>IF(UnosOcena!Q20="","",UnosOcena!Q20)</f>
      </c>
      <c r="Q20" s="7" t="str">
        <f>Proracun1!M20</f>
        <v>N</v>
      </c>
      <c r="R20" s="1">
        <f>IF(UnosOcena!S20="","",UnosOcena!S20)</f>
      </c>
      <c r="S20" s="4">
        <f>IF(UnosOcena!T20="","",UnosOcena!T20)</f>
      </c>
      <c r="T20" s="6">
        <f>IF(UnosOcena!U20="","",UnosOcena!U20)</f>
      </c>
      <c r="U20" s="42">
        <f>UnosOcena!V20</f>
        <v>0</v>
      </c>
      <c r="V20" s="43">
        <f>UnosOcena!W20</f>
        <v>0</v>
      </c>
    </row>
    <row r="21" spans="1:22" ht="12.75">
      <c r="A21" s="26">
        <v>16</v>
      </c>
      <c r="B21" s="9">
        <f>IF(UnosOcena!B21="","",UnosOcena!B21)</f>
      </c>
      <c r="C21" s="42">
        <f>IF(UnosOcena!D21="","",UnosOcena!D21)</f>
      </c>
      <c r="D21" s="39">
        <f>IF(UnosOcena!E21="","",UnosOcena!E21)</f>
      </c>
      <c r="E21" s="39">
        <f>IF(UnosOcena!F21="","",UnosOcena!F21)</f>
      </c>
      <c r="F21" s="39">
        <f>IF(UnosOcena!G21="","",UnosOcena!G21)</f>
      </c>
      <c r="G21" s="39">
        <f>IF(UnosOcena!H21="","",UnosOcena!H21)</f>
      </c>
      <c r="H21" s="39">
        <f>IF(UnosOcena!I21="","",UnosOcena!I21)</f>
      </c>
      <c r="I21" s="39">
        <f>IF(UnosOcena!J21="","",UnosOcena!J21)</f>
      </c>
      <c r="J21" s="39">
        <f>IF(UnosOcena!K21="","",UnosOcena!K21)</f>
      </c>
      <c r="K21" s="39">
        <f>IF(UnosOcena!L21="","",UnosOcena!L21)</f>
      </c>
      <c r="L21" s="39">
        <f>IF(UnosOcena!M21="","",UnosOcena!M21)</f>
      </c>
      <c r="M21" s="39">
        <f>IF(UnosOcena!N21="","",UnosOcena!N21)</f>
      </c>
      <c r="N21" s="39">
        <f>IF(UnosOcena!O21="","",UnosOcena!O21)</f>
      </c>
      <c r="O21" s="39">
        <f>IF(UnosOcena!P21="","",UnosOcena!P21)</f>
      </c>
      <c r="P21" s="43">
        <f>IF(UnosOcena!Q21="","",UnosOcena!Q21)</f>
      </c>
      <c r="Q21" s="7" t="str">
        <f>Proracun1!M21</f>
        <v>N</v>
      </c>
      <c r="R21" s="1">
        <f>IF(UnosOcena!S21="","",UnosOcena!S21)</f>
      </c>
      <c r="S21" s="4">
        <f>IF(UnosOcena!T21="","",UnosOcena!T21)</f>
      </c>
      <c r="T21" s="6">
        <f>IF(UnosOcena!U21="","",UnosOcena!U21)</f>
      </c>
      <c r="U21" s="42">
        <f>UnosOcena!V21</f>
        <v>0</v>
      </c>
      <c r="V21" s="43">
        <f>UnosOcena!W21</f>
        <v>0</v>
      </c>
    </row>
    <row r="22" spans="1:22" ht="12.75">
      <c r="A22" s="26">
        <v>17</v>
      </c>
      <c r="B22" s="9">
        <f>IF(UnosOcena!B22="","",UnosOcena!B22)</f>
      </c>
      <c r="C22" s="42">
        <f>IF(UnosOcena!D22="","",UnosOcena!D22)</f>
      </c>
      <c r="D22" s="39">
        <f>IF(UnosOcena!E22="","",UnosOcena!E22)</f>
      </c>
      <c r="E22" s="39">
        <f>IF(UnosOcena!F22="","",UnosOcena!F22)</f>
      </c>
      <c r="F22" s="39">
        <f>IF(UnosOcena!G22="","",UnosOcena!G22)</f>
      </c>
      <c r="G22" s="39">
        <f>IF(UnosOcena!H22="","",UnosOcena!H22)</f>
      </c>
      <c r="H22" s="39">
        <f>IF(UnosOcena!I22="","",UnosOcena!I22)</f>
      </c>
      <c r="I22" s="39">
        <f>IF(UnosOcena!J22="","",UnosOcena!J22)</f>
      </c>
      <c r="J22" s="39">
        <f>IF(UnosOcena!K22="","",UnosOcena!K22)</f>
      </c>
      <c r="K22" s="39">
        <f>IF(UnosOcena!L22="","",UnosOcena!L22)</f>
      </c>
      <c r="L22" s="39">
        <f>IF(UnosOcena!M22="","",UnosOcena!M22)</f>
      </c>
      <c r="M22" s="39">
        <f>IF(UnosOcena!N22="","",UnosOcena!N22)</f>
      </c>
      <c r="N22" s="39">
        <f>IF(UnosOcena!O22="","",UnosOcena!O22)</f>
      </c>
      <c r="O22" s="39">
        <f>IF(UnosOcena!P22="","",UnosOcena!P22)</f>
      </c>
      <c r="P22" s="43">
        <f>IF(UnosOcena!Q22="","",UnosOcena!Q22)</f>
      </c>
      <c r="Q22" s="7" t="str">
        <f>Proracun1!M22</f>
        <v>N</v>
      </c>
      <c r="R22" s="1">
        <f>IF(UnosOcena!S22="","",UnosOcena!S22)</f>
      </c>
      <c r="S22" s="4">
        <f>IF(UnosOcena!T22="","",UnosOcena!T22)</f>
      </c>
      <c r="T22" s="6">
        <f>IF(UnosOcena!U22="","",UnosOcena!U22)</f>
      </c>
      <c r="U22" s="42">
        <f>UnosOcena!V22</f>
        <v>0</v>
      </c>
      <c r="V22" s="43">
        <f>UnosOcena!W22</f>
        <v>0</v>
      </c>
    </row>
    <row r="23" spans="1:22" ht="12.75">
      <c r="A23" s="26">
        <v>18</v>
      </c>
      <c r="B23" s="9">
        <f>IF(UnosOcena!B23="","",UnosOcena!B23)</f>
      </c>
      <c r="C23" s="42">
        <f>IF(UnosOcena!D23="","",UnosOcena!D23)</f>
      </c>
      <c r="D23" s="39">
        <f>IF(UnosOcena!E23="","",UnosOcena!E23)</f>
      </c>
      <c r="E23" s="39">
        <f>IF(UnosOcena!F23="","",UnosOcena!F23)</f>
      </c>
      <c r="F23" s="39">
        <f>IF(UnosOcena!G23="","",UnosOcena!G23)</f>
      </c>
      <c r="G23" s="39">
        <f>IF(UnosOcena!H23="","",UnosOcena!H23)</f>
      </c>
      <c r="H23" s="39">
        <f>IF(UnosOcena!I23="","",UnosOcena!I23)</f>
      </c>
      <c r="I23" s="39">
        <f>IF(UnosOcena!J23="","",UnosOcena!J23)</f>
      </c>
      <c r="J23" s="39">
        <f>IF(UnosOcena!K23="","",UnosOcena!K23)</f>
      </c>
      <c r="K23" s="39">
        <f>IF(UnosOcena!L23="","",UnosOcena!L23)</f>
      </c>
      <c r="L23" s="39">
        <f>IF(UnosOcena!M23="","",UnosOcena!M23)</f>
      </c>
      <c r="M23" s="39">
        <f>IF(UnosOcena!N23="","",UnosOcena!N23)</f>
      </c>
      <c r="N23" s="39">
        <f>IF(UnosOcena!O23="","",UnosOcena!O23)</f>
      </c>
      <c r="O23" s="39">
        <f>IF(UnosOcena!P23="","",UnosOcena!P23)</f>
      </c>
      <c r="P23" s="43">
        <f>IF(UnosOcena!Q23="","",UnosOcena!Q23)</f>
      </c>
      <c r="Q23" s="7" t="str">
        <f>Proracun1!M23</f>
        <v>N</v>
      </c>
      <c r="R23" s="1">
        <f>IF(UnosOcena!S23="","",UnosOcena!S23)</f>
      </c>
      <c r="S23" s="4">
        <f>IF(UnosOcena!T23="","",UnosOcena!T23)</f>
      </c>
      <c r="T23" s="6">
        <f>IF(UnosOcena!U23="","",UnosOcena!U23)</f>
      </c>
      <c r="U23" s="42">
        <f>UnosOcena!V23</f>
        <v>0</v>
      </c>
      <c r="V23" s="43">
        <f>UnosOcena!W23</f>
        <v>0</v>
      </c>
    </row>
    <row r="24" spans="1:22" ht="12.75">
      <c r="A24" s="26">
        <v>19</v>
      </c>
      <c r="B24" s="9">
        <f>IF(UnosOcena!B24="","",UnosOcena!B24)</f>
      </c>
      <c r="C24" s="42">
        <f>IF(UnosOcena!D24="","",UnosOcena!D24)</f>
      </c>
      <c r="D24" s="39">
        <f>IF(UnosOcena!E24="","",UnosOcena!E24)</f>
      </c>
      <c r="E24" s="39">
        <f>IF(UnosOcena!F24="","",UnosOcena!F24)</f>
      </c>
      <c r="F24" s="39">
        <f>IF(UnosOcena!G24="","",UnosOcena!G24)</f>
      </c>
      <c r="G24" s="39">
        <f>IF(UnosOcena!H24="","",UnosOcena!H24)</f>
      </c>
      <c r="H24" s="39">
        <f>IF(UnosOcena!I24="","",UnosOcena!I24)</f>
      </c>
      <c r="I24" s="39">
        <f>IF(UnosOcena!J24="","",UnosOcena!J24)</f>
      </c>
      <c r="J24" s="39">
        <f>IF(UnosOcena!K24="","",UnosOcena!K24)</f>
      </c>
      <c r="K24" s="39">
        <f>IF(UnosOcena!L24="","",UnosOcena!L24)</f>
      </c>
      <c r="L24" s="39">
        <f>IF(UnosOcena!M24="","",UnosOcena!M24)</f>
      </c>
      <c r="M24" s="39">
        <f>IF(UnosOcena!N24="","",UnosOcena!N24)</f>
      </c>
      <c r="N24" s="39">
        <f>IF(UnosOcena!O24="","",UnosOcena!O24)</f>
      </c>
      <c r="O24" s="39">
        <f>IF(UnosOcena!P24="","",UnosOcena!P24)</f>
      </c>
      <c r="P24" s="43">
        <f>IF(UnosOcena!Q24="","",UnosOcena!Q24)</f>
      </c>
      <c r="Q24" s="7" t="str">
        <f>Proracun1!M24</f>
        <v>N</v>
      </c>
      <c r="R24" s="1">
        <f>IF(UnosOcena!S24="","",UnosOcena!S24)</f>
      </c>
      <c r="S24" s="4">
        <f>IF(UnosOcena!T24="","",UnosOcena!T24)</f>
      </c>
      <c r="T24" s="6">
        <f>IF(UnosOcena!U24="","",UnosOcena!U24)</f>
      </c>
      <c r="U24" s="42">
        <f>UnosOcena!V24</f>
        <v>0</v>
      </c>
      <c r="V24" s="43">
        <f>UnosOcena!W24</f>
        <v>0</v>
      </c>
    </row>
    <row r="25" spans="1:22" ht="12.75">
      <c r="A25" s="26">
        <v>20</v>
      </c>
      <c r="B25" s="9">
        <f>IF(UnosOcena!B25="","",UnosOcena!B25)</f>
      </c>
      <c r="C25" s="42">
        <f>IF(UnosOcena!D25="","",UnosOcena!D25)</f>
      </c>
      <c r="D25" s="39">
        <f>IF(UnosOcena!E25="","",UnosOcena!E25)</f>
      </c>
      <c r="E25" s="39">
        <f>IF(UnosOcena!F25="","",UnosOcena!F25)</f>
      </c>
      <c r="F25" s="39">
        <f>IF(UnosOcena!G25="","",UnosOcena!G25)</f>
      </c>
      <c r="G25" s="39">
        <f>IF(UnosOcena!H25="","",UnosOcena!H25)</f>
      </c>
      <c r="H25" s="39">
        <f>IF(UnosOcena!I25="","",UnosOcena!I25)</f>
      </c>
      <c r="I25" s="39">
        <f>IF(UnosOcena!J25="","",UnosOcena!J25)</f>
      </c>
      <c r="J25" s="39">
        <f>IF(UnosOcena!K25="","",UnosOcena!K25)</f>
      </c>
      <c r="K25" s="39">
        <f>IF(UnosOcena!L25="","",UnosOcena!L25)</f>
      </c>
      <c r="L25" s="39">
        <f>IF(UnosOcena!M25="","",UnosOcena!M25)</f>
      </c>
      <c r="M25" s="39">
        <f>IF(UnosOcena!N25="","",UnosOcena!N25)</f>
      </c>
      <c r="N25" s="39">
        <f>IF(UnosOcena!O25="","",UnosOcena!O25)</f>
      </c>
      <c r="O25" s="39">
        <f>IF(UnosOcena!P25="","",UnosOcena!P25)</f>
      </c>
      <c r="P25" s="43">
        <f>IF(UnosOcena!Q25="","",UnosOcena!Q25)</f>
      </c>
      <c r="Q25" s="7" t="str">
        <f>Proracun1!M25</f>
        <v>N</v>
      </c>
      <c r="R25" s="1">
        <f>IF(UnosOcena!S25="","",UnosOcena!S25)</f>
      </c>
      <c r="S25" s="4">
        <f>IF(UnosOcena!T25="","",UnosOcena!T25)</f>
      </c>
      <c r="T25" s="6">
        <f>IF(UnosOcena!U25="","",UnosOcena!U25)</f>
      </c>
      <c r="U25" s="42">
        <f>UnosOcena!V25</f>
        <v>0</v>
      </c>
      <c r="V25" s="43">
        <f>UnosOcena!W25</f>
        <v>0</v>
      </c>
    </row>
    <row r="26" spans="1:22" ht="12.75">
      <c r="A26" s="26">
        <v>21</v>
      </c>
      <c r="B26" s="9">
        <f>IF(UnosOcena!B26="","",UnosOcena!B26)</f>
      </c>
      <c r="C26" s="42">
        <f>IF(UnosOcena!D26="","",UnosOcena!D26)</f>
      </c>
      <c r="D26" s="39">
        <f>IF(UnosOcena!E26="","",UnosOcena!E26)</f>
      </c>
      <c r="E26" s="39">
        <f>IF(UnosOcena!F26="","",UnosOcena!F26)</f>
      </c>
      <c r="F26" s="39">
        <f>IF(UnosOcena!G26="","",UnosOcena!G26)</f>
      </c>
      <c r="G26" s="39">
        <f>IF(UnosOcena!H26="","",UnosOcena!H26)</f>
      </c>
      <c r="H26" s="39">
        <f>IF(UnosOcena!I26="","",UnosOcena!I26)</f>
      </c>
      <c r="I26" s="39">
        <f>IF(UnosOcena!J26="","",UnosOcena!J26)</f>
      </c>
      <c r="J26" s="39">
        <f>IF(UnosOcena!K26="","",UnosOcena!K26)</f>
      </c>
      <c r="K26" s="39">
        <f>IF(UnosOcena!L26="","",UnosOcena!L26)</f>
      </c>
      <c r="L26" s="39">
        <f>IF(UnosOcena!M26="","",UnosOcena!M26)</f>
      </c>
      <c r="M26" s="39">
        <f>IF(UnosOcena!N26="","",UnosOcena!N26)</f>
      </c>
      <c r="N26" s="39">
        <f>IF(UnosOcena!O26="","",UnosOcena!O26)</f>
      </c>
      <c r="O26" s="39">
        <f>IF(UnosOcena!P26="","",UnosOcena!P26)</f>
      </c>
      <c r="P26" s="43">
        <f>IF(UnosOcena!Q26="","",UnosOcena!Q26)</f>
      </c>
      <c r="Q26" s="7" t="str">
        <f>Proracun1!M26</f>
        <v>N</v>
      </c>
      <c r="R26" s="1">
        <f>IF(UnosOcena!S26="","",UnosOcena!S26)</f>
      </c>
      <c r="S26" s="4">
        <f>IF(UnosOcena!T26="","",UnosOcena!T26)</f>
      </c>
      <c r="T26" s="6">
        <f>IF(UnosOcena!U26="","",UnosOcena!U26)</f>
      </c>
      <c r="U26" s="42">
        <f>UnosOcena!V26</f>
        <v>0</v>
      </c>
      <c r="V26" s="43">
        <f>UnosOcena!W26</f>
        <v>0</v>
      </c>
    </row>
    <row r="27" spans="1:22" ht="12.75">
      <c r="A27" s="26">
        <v>22</v>
      </c>
      <c r="B27" s="9">
        <f>IF(UnosOcena!B27="","",UnosOcena!B27)</f>
      </c>
      <c r="C27" s="42">
        <f>IF(UnosOcena!D27="","",UnosOcena!D27)</f>
      </c>
      <c r="D27" s="39">
        <f>IF(UnosOcena!E27="","",UnosOcena!E27)</f>
      </c>
      <c r="E27" s="39">
        <f>IF(UnosOcena!F27="","",UnosOcena!F27)</f>
      </c>
      <c r="F27" s="39">
        <f>IF(UnosOcena!G27="","",UnosOcena!G27)</f>
      </c>
      <c r="G27" s="39">
        <f>IF(UnosOcena!H27="","",UnosOcena!H27)</f>
      </c>
      <c r="H27" s="39">
        <f>IF(UnosOcena!I27="","",UnosOcena!I27)</f>
      </c>
      <c r="I27" s="39">
        <f>IF(UnosOcena!J27="","",UnosOcena!J27)</f>
      </c>
      <c r="J27" s="39">
        <f>IF(UnosOcena!K27="","",UnosOcena!K27)</f>
      </c>
      <c r="K27" s="39">
        <f>IF(UnosOcena!L27="","",UnosOcena!L27)</f>
      </c>
      <c r="L27" s="39">
        <f>IF(UnosOcena!M27="","",UnosOcena!M27)</f>
      </c>
      <c r="M27" s="39">
        <f>IF(UnosOcena!N27="","",UnosOcena!N27)</f>
      </c>
      <c r="N27" s="39">
        <f>IF(UnosOcena!O27="","",UnosOcena!O27)</f>
      </c>
      <c r="O27" s="39">
        <f>IF(UnosOcena!P27="","",UnosOcena!P27)</f>
      </c>
      <c r="P27" s="43">
        <f>IF(UnosOcena!Q27="","",UnosOcena!Q27)</f>
      </c>
      <c r="Q27" s="7" t="str">
        <f>Proracun1!M27</f>
        <v>N</v>
      </c>
      <c r="R27" s="1">
        <f>IF(UnosOcena!S27="","",UnosOcena!S27)</f>
      </c>
      <c r="S27" s="4">
        <f>IF(UnosOcena!T27="","",UnosOcena!T27)</f>
      </c>
      <c r="T27" s="6">
        <f>IF(UnosOcena!U27="","",UnosOcena!U27)</f>
      </c>
      <c r="U27" s="42">
        <f>UnosOcena!V27</f>
        <v>0</v>
      </c>
      <c r="V27" s="43">
        <f>UnosOcena!W27</f>
        <v>0</v>
      </c>
    </row>
    <row r="28" spans="1:22" ht="12.75">
      <c r="A28" s="26">
        <v>23</v>
      </c>
      <c r="B28" s="9">
        <f>IF(UnosOcena!B28="","",UnosOcena!B28)</f>
      </c>
      <c r="C28" s="42">
        <f>IF(UnosOcena!D28="","",UnosOcena!D28)</f>
      </c>
      <c r="D28" s="39">
        <f>IF(UnosOcena!E28="","",UnosOcena!E28)</f>
      </c>
      <c r="E28" s="39">
        <f>IF(UnosOcena!F28="","",UnosOcena!F28)</f>
      </c>
      <c r="F28" s="39">
        <f>IF(UnosOcena!G28="","",UnosOcena!G28)</f>
      </c>
      <c r="G28" s="39">
        <f>IF(UnosOcena!H28="","",UnosOcena!H28)</f>
      </c>
      <c r="H28" s="39">
        <f>IF(UnosOcena!I28="","",UnosOcena!I28)</f>
      </c>
      <c r="I28" s="39">
        <f>IF(UnosOcena!J28="","",UnosOcena!J28)</f>
      </c>
      <c r="J28" s="39">
        <f>IF(UnosOcena!K28="","",UnosOcena!K28)</f>
      </c>
      <c r="K28" s="39">
        <f>IF(UnosOcena!L28="","",UnosOcena!L28)</f>
      </c>
      <c r="L28" s="39">
        <f>IF(UnosOcena!M28="","",UnosOcena!M28)</f>
      </c>
      <c r="M28" s="39">
        <f>IF(UnosOcena!N28="","",UnosOcena!N28)</f>
      </c>
      <c r="N28" s="39">
        <f>IF(UnosOcena!O28="","",UnosOcena!O28)</f>
      </c>
      <c r="O28" s="39">
        <f>IF(UnosOcena!P28="","",UnosOcena!P28)</f>
      </c>
      <c r="P28" s="43">
        <f>IF(UnosOcena!Q28="","",UnosOcena!Q28)</f>
      </c>
      <c r="Q28" s="7" t="str">
        <f>Proracun1!M28</f>
        <v>N</v>
      </c>
      <c r="R28" s="1">
        <f>IF(UnosOcena!S28="","",UnosOcena!S28)</f>
      </c>
      <c r="S28" s="4">
        <f>IF(UnosOcena!T28="","",UnosOcena!T28)</f>
      </c>
      <c r="T28" s="6">
        <f>IF(UnosOcena!U28="","",UnosOcena!U28)</f>
      </c>
      <c r="U28" s="42">
        <f>UnosOcena!V28</f>
        <v>0</v>
      </c>
      <c r="V28" s="43">
        <f>UnosOcena!W28</f>
        <v>0</v>
      </c>
    </row>
    <row r="29" spans="1:22" ht="12.75">
      <c r="A29" s="26">
        <v>24</v>
      </c>
      <c r="B29" s="9">
        <f>IF(UnosOcena!B29="","",UnosOcena!B29)</f>
      </c>
      <c r="C29" s="42">
        <f>IF(UnosOcena!D29="","",UnosOcena!D29)</f>
      </c>
      <c r="D29" s="39">
        <f>IF(UnosOcena!E29="","",UnosOcena!E29)</f>
      </c>
      <c r="E29" s="39">
        <f>IF(UnosOcena!F29="","",UnosOcena!F29)</f>
      </c>
      <c r="F29" s="39">
        <f>IF(UnosOcena!G29="","",UnosOcena!G29)</f>
      </c>
      <c r="G29" s="39">
        <f>IF(UnosOcena!H29="","",UnosOcena!H29)</f>
      </c>
      <c r="H29" s="39">
        <f>IF(UnosOcena!I29="","",UnosOcena!I29)</f>
      </c>
      <c r="I29" s="39">
        <f>IF(UnosOcena!J29="","",UnosOcena!J29)</f>
      </c>
      <c r="J29" s="39">
        <f>IF(UnosOcena!K29="","",UnosOcena!K29)</f>
      </c>
      <c r="K29" s="39">
        <f>IF(UnosOcena!L29="","",UnosOcena!L29)</f>
      </c>
      <c r="L29" s="39">
        <f>IF(UnosOcena!M29="","",UnosOcena!M29)</f>
      </c>
      <c r="M29" s="39">
        <f>IF(UnosOcena!N29="","",UnosOcena!N29)</f>
      </c>
      <c r="N29" s="39">
        <f>IF(UnosOcena!O29="","",UnosOcena!O29)</f>
      </c>
      <c r="O29" s="39">
        <f>IF(UnosOcena!P29="","",UnosOcena!P29)</f>
      </c>
      <c r="P29" s="43">
        <f>IF(UnosOcena!Q29="","",UnosOcena!Q29)</f>
      </c>
      <c r="Q29" s="7" t="str">
        <f>Proracun1!M29</f>
        <v>N</v>
      </c>
      <c r="R29" s="1">
        <f>IF(UnosOcena!S29="","",UnosOcena!S29)</f>
      </c>
      <c r="S29" s="4">
        <f>IF(UnosOcena!T29="","",UnosOcena!T29)</f>
      </c>
      <c r="T29" s="6">
        <f>IF(UnosOcena!U29="","",UnosOcena!U29)</f>
      </c>
      <c r="U29" s="42">
        <f>UnosOcena!V29</f>
        <v>0</v>
      </c>
      <c r="V29" s="43">
        <f>UnosOcena!W29</f>
        <v>0</v>
      </c>
    </row>
    <row r="30" spans="1:22" ht="12.75">
      <c r="A30" s="26">
        <v>25</v>
      </c>
      <c r="B30" s="9">
        <f>IF(UnosOcena!B30="","",UnosOcena!B30)</f>
      </c>
      <c r="C30" s="42">
        <f>IF(UnosOcena!D30="","",UnosOcena!D30)</f>
      </c>
      <c r="D30" s="39">
        <f>IF(UnosOcena!E30="","",UnosOcena!E30)</f>
      </c>
      <c r="E30" s="39">
        <f>IF(UnosOcena!F30="","",UnosOcena!F30)</f>
      </c>
      <c r="F30" s="39">
        <f>IF(UnosOcena!G30="","",UnosOcena!G30)</f>
      </c>
      <c r="G30" s="39">
        <f>IF(UnosOcena!H30="","",UnosOcena!H30)</f>
      </c>
      <c r="H30" s="39">
        <f>IF(UnosOcena!I30="","",UnosOcena!I30)</f>
      </c>
      <c r="I30" s="39">
        <f>IF(UnosOcena!J30="","",UnosOcena!J30)</f>
      </c>
      <c r="J30" s="39">
        <f>IF(UnosOcena!K30="","",UnosOcena!K30)</f>
      </c>
      <c r="K30" s="39">
        <f>IF(UnosOcena!L30="","",UnosOcena!L30)</f>
      </c>
      <c r="L30" s="39">
        <f>IF(UnosOcena!M30="","",UnosOcena!M30)</f>
      </c>
      <c r="M30" s="39">
        <f>IF(UnosOcena!N30="","",UnosOcena!N30)</f>
      </c>
      <c r="N30" s="39">
        <f>IF(UnosOcena!O30="","",UnosOcena!O30)</f>
      </c>
      <c r="O30" s="39">
        <f>IF(UnosOcena!P30="","",UnosOcena!P30)</f>
      </c>
      <c r="P30" s="43">
        <f>IF(UnosOcena!Q30="","",UnosOcena!Q30)</f>
      </c>
      <c r="Q30" s="7" t="str">
        <f>Proracun1!M30</f>
        <v>N</v>
      </c>
      <c r="R30" s="1">
        <f>IF(UnosOcena!S30="","",UnosOcena!S30)</f>
      </c>
      <c r="S30" s="4">
        <f>IF(UnosOcena!T30="","",UnosOcena!T30)</f>
      </c>
      <c r="T30" s="6">
        <f>IF(UnosOcena!U30="","",UnosOcena!U30)</f>
      </c>
      <c r="U30" s="42">
        <f>UnosOcena!V30</f>
        <v>0</v>
      </c>
      <c r="V30" s="43">
        <f>UnosOcena!W30</f>
        <v>0</v>
      </c>
    </row>
    <row r="31" spans="1:22" ht="12.75">
      <c r="A31" s="26">
        <v>26</v>
      </c>
      <c r="B31" s="9">
        <f>IF(UnosOcena!B31="","",UnosOcena!B31)</f>
      </c>
      <c r="C31" s="42">
        <f>IF(UnosOcena!D31="","",UnosOcena!D31)</f>
      </c>
      <c r="D31" s="39">
        <f>IF(UnosOcena!E31="","",UnosOcena!E31)</f>
      </c>
      <c r="E31" s="39">
        <f>IF(UnosOcena!F31="","",UnosOcena!F31)</f>
      </c>
      <c r="F31" s="39">
        <f>IF(UnosOcena!G31="","",UnosOcena!G31)</f>
      </c>
      <c r="G31" s="39">
        <f>IF(UnosOcena!H31="","",UnosOcena!H31)</f>
      </c>
      <c r="H31" s="39">
        <f>IF(UnosOcena!I31="","",UnosOcena!I31)</f>
      </c>
      <c r="I31" s="39">
        <f>IF(UnosOcena!J31="","",UnosOcena!J31)</f>
      </c>
      <c r="J31" s="39">
        <f>IF(UnosOcena!K31="","",UnosOcena!K31)</f>
      </c>
      <c r="K31" s="39">
        <f>IF(UnosOcena!L31="","",UnosOcena!L31)</f>
      </c>
      <c r="L31" s="39">
        <f>IF(UnosOcena!M31="","",UnosOcena!M31)</f>
      </c>
      <c r="M31" s="39">
        <f>IF(UnosOcena!N31="","",UnosOcena!N31)</f>
      </c>
      <c r="N31" s="39">
        <f>IF(UnosOcena!O31="","",UnosOcena!O31)</f>
      </c>
      <c r="O31" s="39">
        <f>IF(UnosOcena!P31="","",UnosOcena!P31)</f>
      </c>
      <c r="P31" s="43">
        <f>IF(UnosOcena!Q31="","",UnosOcena!Q31)</f>
      </c>
      <c r="Q31" s="7" t="str">
        <f>Proracun1!M31</f>
        <v>N</v>
      </c>
      <c r="R31" s="1">
        <f>IF(UnosOcena!S31="","",UnosOcena!S31)</f>
      </c>
      <c r="S31" s="4">
        <f>IF(UnosOcena!T31="","",UnosOcena!T31)</f>
      </c>
      <c r="T31" s="6">
        <f>IF(UnosOcena!U31="","",UnosOcena!U31)</f>
      </c>
      <c r="U31" s="42">
        <f>UnosOcena!V31</f>
        <v>0</v>
      </c>
      <c r="V31" s="43">
        <f>UnosOcena!W31</f>
        <v>0</v>
      </c>
    </row>
    <row r="32" spans="1:22" ht="12.75">
      <c r="A32" s="26">
        <v>27</v>
      </c>
      <c r="B32" s="9">
        <f>IF(UnosOcena!B32="","",UnosOcena!B32)</f>
      </c>
      <c r="C32" s="42">
        <f>IF(UnosOcena!D32="","",UnosOcena!D32)</f>
      </c>
      <c r="D32" s="39">
        <f>IF(UnosOcena!E32="","",UnosOcena!E32)</f>
      </c>
      <c r="E32" s="39">
        <f>IF(UnosOcena!F32="","",UnosOcena!F32)</f>
      </c>
      <c r="F32" s="39">
        <f>IF(UnosOcena!G32="","",UnosOcena!G32)</f>
      </c>
      <c r="G32" s="39">
        <f>IF(UnosOcena!H32="","",UnosOcena!H32)</f>
      </c>
      <c r="H32" s="39">
        <f>IF(UnosOcena!I32="","",UnosOcena!I32)</f>
      </c>
      <c r="I32" s="39">
        <f>IF(UnosOcena!J32="","",UnosOcena!J32)</f>
      </c>
      <c r="J32" s="39">
        <f>IF(UnosOcena!K32="","",UnosOcena!K32)</f>
      </c>
      <c r="K32" s="39">
        <f>IF(UnosOcena!L32="","",UnosOcena!L32)</f>
      </c>
      <c r="L32" s="39">
        <f>IF(UnosOcena!M32="","",UnosOcena!M32)</f>
      </c>
      <c r="M32" s="39">
        <f>IF(UnosOcena!N32="","",UnosOcena!N32)</f>
      </c>
      <c r="N32" s="39">
        <f>IF(UnosOcena!O32="","",UnosOcena!O32)</f>
      </c>
      <c r="O32" s="39">
        <f>IF(UnosOcena!P32="","",UnosOcena!P32)</f>
      </c>
      <c r="P32" s="43">
        <f>IF(UnosOcena!Q32="","",UnosOcena!Q32)</f>
      </c>
      <c r="Q32" s="7" t="str">
        <f>Proracun1!M32</f>
        <v>N</v>
      </c>
      <c r="R32" s="1">
        <f>IF(UnosOcena!S32="","",UnosOcena!S32)</f>
      </c>
      <c r="S32" s="4">
        <f>IF(UnosOcena!T32="","",UnosOcena!T32)</f>
      </c>
      <c r="T32" s="6">
        <f>IF(UnosOcena!U32="","",UnosOcena!U32)</f>
      </c>
      <c r="U32" s="42">
        <f>UnosOcena!V32</f>
        <v>0</v>
      </c>
      <c r="V32" s="43">
        <f>UnosOcena!W32</f>
        <v>0</v>
      </c>
    </row>
    <row r="33" spans="1:22" ht="12.75">
      <c r="A33" s="26">
        <v>28</v>
      </c>
      <c r="B33" s="9">
        <f>IF(UnosOcena!B33="","",UnosOcena!B33)</f>
      </c>
      <c r="C33" s="42">
        <f>IF(UnosOcena!D33="","",UnosOcena!D33)</f>
      </c>
      <c r="D33" s="39">
        <f>IF(UnosOcena!E33="","",UnosOcena!E33)</f>
      </c>
      <c r="E33" s="39">
        <f>IF(UnosOcena!F33="","",UnosOcena!F33)</f>
      </c>
      <c r="F33" s="39">
        <f>IF(UnosOcena!G33="","",UnosOcena!G33)</f>
      </c>
      <c r="G33" s="39">
        <f>IF(UnosOcena!H33="","",UnosOcena!H33)</f>
      </c>
      <c r="H33" s="39">
        <f>IF(UnosOcena!I33="","",UnosOcena!I33)</f>
      </c>
      <c r="I33" s="39">
        <f>IF(UnosOcena!J33="","",UnosOcena!J33)</f>
      </c>
      <c r="J33" s="39">
        <f>IF(UnosOcena!K33="","",UnosOcena!K33)</f>
      </c>
      <c r="K33" s="39">
        <f>IF(UnosOcena!L33="","",UnosOcena!L33)</f>
      </c>
      <c r="L33" s="39">
        <f>IF(UnosOcena!M33="","",UnosOcena!M33)</f>
      </c>
      <c r="M33" s="39">
        <f>IF(UnosOcena!N33="","",UnosOcena!N33)</f>
      </c>
      <c r="N33" s="39">
        <f>IF(UnosOcena!O33="","",UnosOcena!O33)</f>
      </c>
      <c r="O33" s="39">
        <f>IF(UnosOcena!P33="","",UnosOcena!P33)</f>
      </c>
      <c r="P33" s="43">
        <f>IF(UnosOcena!Q33="","",UnosOcena!Q33)</f>
      </c>
      <c r="Q33" s="7" t="str">
        <f>Proracun1!M33</f>
        <v>N</v>
      </c>
      <c r="R33" s="1">
        <f>IF(UnosOcena!S33="","",UnosOcena!S33)</f>
      </c>
      <c r="S33" s="4">
        <f>IF(UnosOcena!T33="","",UnosOcena!T33)</f>
      </c>
      <c r="T33" s="6">
        <f>IF(UnosOcena!U33="","",UnosOcena!U33)</f>
      </c>
      <c r="U33" s="42">
        <f>UnosOcena!V33</f>
        <v>0</v>
      </c>
      <c r="V33" s="43">
        <f>UnosOcena!W33</f>
        <v>0</v>
      </c>
    </row>
    <row r="34" spans="1:22" ht="12.75">
      <c r="A34" s="26">
        <v>29</v>
      </c>
      <c r="B34" s="9">
        <f>IF(UnosOcena!B34="","",UnosOcena!B34)</f>
      </c>
      <c r="C34" s="42">
        <f>IF(UnosOcena!D34="","",UnosOcena!D34)</f>
      </c>
      <c r="D34" s="39">
        <f>IF(UnosOcena!E34="","",UnosOcena!E34)</f>
      </c>
      <c r="E34" s="39">
        <f>IF(UnosOcena!F34="","",UnosOcena!F34)</f>
      </c>
      <c r="F34" s="39">
        <f>IF(UnosOcena!G34="","",UnosOcena!G34)</f>
      </c>
      <c r="G34" s="39">
        <f>IF(UnosOcena!H34="","",UnosOcena!H34)</f>
      </c>
      <c r="H34" s="39">
        <f>IF(UnosOcena!I34="","",UnosOcena!I34)</f>
      </c>
      <c r="I34" s="39">
        <f>IF(UnosOcena!J34="","",UnosOcena!J34)</f>
      </c>
      <c r="J34" s="39">
        <f>IF(UnosOcena!K34="","",UnosOcena!K34)</f>
      </c>
      <c r="K34" s="39">
        <f>IF(UnosOcena!L34="","",UnosOcena!L34)</f>
      </c>
      <c r="L34" s="39">
        <f>IF(UnosOcena!M34="","",UnosOcena!M34)</f>
      </c>
      <c r="M34" s="39">
        <f>IF(UnosOcena!N34="","",UnosOcena!N34)</f>
      </c>
      <c r="N34" s="39">
        <f>IF(UnosOcena!O34="","",UnosOcena!O34)</f>
      </c>
      <c r="O34" s="39">
        <f>IF(UnosOcena!P34="","",UnosOcena!P34)</f>
      </c>
      <c r="P34" s="43">
        <f>IF(UnosOcena!Q34="","",UnosOcena!Q34)</f>
      </c>
      <c r="Q34" s="7" t="str">
        <f>Proracun1!M34</f>
        <v>N</v>
      </c>
      <c r="R34" s="1">
        <f>IF(UnosOcena!S34="","",UnosOcena!S34)</f>
      </c>
      <c r="S34" s="4">
        <f>IF(UnosOcena!T34="","",UnosOcena!T34)</f>
      </c>
      <c r="T34" s="6">
        <f>IF(UnosOcena!U34="","",UnosOcena!U34)</f>
      </c>
      <c r="U34" s="42">
        <f>UnosOcena!V34</f>
        <v>0</v>
      </c>
      <c r="V34" s="43">
        <f>UnosOcena!W34</f>
        <v>0</v>
      </c>
    </row>
    <row r="35" spans="1:22" ht="13.5" thickBot="1">
      <c r="A35" s="61">
        <v>30</v>
      </c>
      <c r="B35" s="62">
        <f>IF(UnosOcena!B35="","",UnosOcena!B35)</f>
      </c>
      <c r="C35" s="63">
        <f>IF(UnosOcena!D35="","",UnosOcena!D35)</f>
      </c>
      <c r="D35" s="64">
        <f>IF(UnosOcena!E35="","",UnosOcena!E35)</f>
      </c>
      <c r="E35" s="64">
        <f>IF(UnosOcena!F35="","",UnosOcena!F35)</f>
      </c>
      <c r="F35" s="64">
        <f>IF(UnosOcena!G35="","",UnosOcena!G35)</f>
      </c>
      <c r="G35" s="64">
        <f>IF(UnosOcena!H35="","",UnosOcena!H35)</f>
      </c>
      <c r="H35" s="64">
        <f>IF(UnosOcena!I35="","",UnosOcena!I35)</f>
      </c>
      <c r="I35" s="64">
        <f>IF(UnosOcena!J35="","",UnosOcena!J35)</f>
      </c>
      <c r="J35" s="64">
        <f>IF(UnosOcena!K35="","",UnosOcena!K35)</f>
      </c>
      <c r="K35" s="64">
        <f>IF(UnosOcena!L35="","",UnosOcena!L35)</f>
      </c>
      <c r="L35" s="64">
        <f>IF(UnosOcena!M35="","",UnosOcena!M35)</f>
      </c>
      <c r="M35" s="64">
        <f>IF(UnosOcena!N35="","",UnosOcena!N35)</f>
      </c>
      <c r="N35" s="64">
        <f>IF(UnosOcena!O35="","",UnosOcena!O35)</f>
      </c>
      <c r="O35" s="64">
        <f>IF(UnosOcena!P35="","",UnosOcena!P35)</f>
      </c>
      <c r="P35" s="65">
        <f>IF(UnosOcena!Q35="","",UnosOcena!Q35)</f>
      </c>
      <c r="Q35" s="7" t="str">
        <f>Proracun1!M35</f>
        <v>N</v>
      </c>
      <c r="R35" s="71">
        <f>IF(UnosOcena!S35="","",UnosOcena!S35)</f>
      </c>
      <c r="S35" s="72">
        <f>IF(UnosOcena!T35="","",UnosOcena!T35)</f>
      </c>
      <c r="T35" s="75">
        <f>IF(UnosOcena!U35="","",UnosOcena!U35)</f>
      </c>
      <c r="U35" s="138">
        <f>UnosOcena!V35</f>
        <v>0</v>
      </c>
      <c r="V35" s="139">
        <f>UnosOcena!W35</f>
        <v>0</v>
      </c>
    </row>
    <row r="36" spans="1:22" ht="13.5" thickBot="1">
      <c r="A36" s="193" t="s">
        <v>20</v>
      </c>
      <c r="B36" s="194"/>
      <c r="C36" s="67">
        <f>IF(Proracun1!O4=0,"",AVERAGE(C6:C35))</f>
        <v>5</v>
      </c>
      <c r="D36" s="68">
        <f>IF(Proracun1!P4=0,"",AVERAGE(D6:D35))</f>
        <v>5</v>
      </c>
      <c r="E36" s="68">
        <f>IF(Proracun1!Q4=0,"",AVERAGE(E6:E35))</f>
        <v>5</v>
      </c>
      <c r="F36" s="68">
        <f>IF(Proracun1!R4=0,"",AVERAGE(F6:F35))</f>
        <v>5</v>
      </c>
      <c r="G36" s="68">
        <f>IF(Proracun1!S4=0,"",AVERAGE(G6:G35))</f>
        <v>5</v>
      </c>
      <c r="H36" s="68">
        <f>IF(Proracun1!T4=0,"",AVERAGE(H6:H35))</f>
        <v>5</v>
      </c>
      <c r="I36" s="68">
        <f>IF(Proracun1!U4=0,"",AVERAGE(I6:I35))</f>
        <v>5</v>
      </c>
      <c r="J36" s="68">
        <f>IF(Proracun1!V4=0,"",AVERAGE(J6:J35))</f>
        <v>5</v>
      </c>
      <c r="K36" s="68">
        <f>IF(Proracun1!W4=0,"",AVERAGE(K6:K35))</f>
        <v>5</v>
      </c>
      <c r="L36" s="68">
        <f>IF(Proracun1!X4=0,"",AVERAGE(L6:L35))</f>
        <v>5</v>
      </c>
      <c r="M36" s="68">
        <f>IF(Proracun1!Y4=0,"",AVERAGE(M6:M35))</f>
        <v>5</v>
      </c>
      <c r="N36" s="68">
        <f>IF(Proracun1!Z4=0,"",AVERAGE(N6:N35))</f>
        <v>5</v>
      </c>
      <c r="O36" s="68">
        <f>IF(Proracun1!AA4=0,"",AVERAGE(O6:O35))</f>
        <v>5</v>
      </c>
      <c r="P36" s="69">
        <f>IF(Proracun1!AB4=0,"",AVERAGE(P6:P35))</f>
        <v>5</v>
      </c>
      <c r="Q36" s="70">
        <f>AVERAGE(C36:P36)</f>
        <v>5</v>
      </c>
      <c r="R36" s="73">
        <f>IF(Proracun1!AC4=0,"",AVERAGE(R6:R35))</f>
        <v>5</v>
      </c>
      <c r="S36" s="74">
        <f>IF(Proracun1!AD4=0,"",AVERAGE(S6:S35))</f>
      </c>
      <c r="T36" s="70">
        <f>IF(Proracun1!AE4=0,"",AVERAGE(T6:T35))</f>
        <v>5</v>
      </c>
      <c r="U36" s="136">
        <f>AVERAGE(U6:U35)</f>
        <v>0</v>
      </c>
      <c r="V36" s="137">
        <f>AVERAGE(V6:V35)</f>
        <v>0</v>
      </c>
    </row>
    <row r="37" spans="1:22" ht="13.5" thickBot="1">
      <c r="A37" s="234" t="s">
        <v>49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6"/>
      <c r="Q37" s="77" t="s">
        <v>50</v>
      </c>
      <c r="R37" s="237" t="s">
        <v>55</v>
      </c>
      <c r="S37" s="238"/>
      <c r="T37" s="86" t="s">
        <v>51</v>
      </c>
      <c r="U37" s="79" t="s">
        <v>56</v>
      </c>
      <c r="V37" s="81" t="s">
        <v>68</v>
      </c>
    </row>
    <row r="38" spans="1:22" ht="12.75" customHeight="1">
      <c r="A38" s="240" t="s">
        <v>37</v>
      </c>
      <c r="B38" s="66" t="s">
        <v>22</v>
      </c>
      <c r="C38" s="66">
        <f aca="true" t="shared" si="0" ref="C38:P38">COUNTIF(C6:C35,"=5")</f>
        <v>1</v>
      </c>
      <c r="D38" s="66">
        <f t="shared" si="0"/>
        <v>1</v>
      </c>
      <c r="E38" s="66">
        <f t="shared" si="0"/>
        <v>1</v>
      </c>
      <c r="F38" s="66">
        <f t="shared" si="0"/>
        <v>1</v>
      </c>
      <c r="G38" s="66">
        <f t="shared" si="0"/>
        <v>1</v>
      </c>
      <c r="H38" s="66">
        <f t="shared" si="0"/>
        <v>1</v>
      </c>
      <c r="I38" s="66">
        <f t="shared" si="0"/>
        <v>1</v>
      </c>
      <c r="J38" s="66">
        <f t="shared" si="0"/>
        <v>1</v>
      </c>
      <c r="K38" s="66">
        <f t="shared" si="0"/>
        <v>1</v>
      </c>
      <c r="L38" s="66">
        <f t="shared" si="0"/>
        <v>1</v>
      </c>
      <c r="M38" s="66">
        <f t="shared" si="0"/>
        <v>1</v>
      </c>
      <c r="N38" s="66">
        <f t="shared" si="0"/>
        <v>1</v>
      </c>
      <c r="O38" s="66">
        <f t="shared" si="0"/>
        <v>1</v>
      </c>
      <c r="P38" s="76">
        <f t="shared" si="0"/>
        <v>1</v>
      </c>
      <c r="Q38" s="31">
        <f aca="true" t="shared" si="1" ref="Q38:Q43">SUM(C38:P38)</f>
        <v>14</v>
      </c>
      <c r="R38" s="78">
        <f>COUNTIF(R6:R35,"=5")</f>
        <v>1</v>
      </c>
      <c r="S38" s="32">
        <f>COUNTIF(S6:S35,"=5")</f>
        <v>0</v>
      </c>
      <c r="T38" s="87">
        <f>COUNTIF(T6:T35,"=5")</f>
        <v>1</v>
      </c>
      <c r="U38" s="80">
        <f>SUM(R38:T38)</f>
        <v>2</v>
      </c>
      <c r="V38" s="80">
        <f aca="true" t="shared" si="2" ref="V38:V43">Q38+U38</f>
        <v>16</v>
      </c>
    </row>
    <row r="39" spans="1:22" ht="12.75">
      <c r="A39" s="241"/>
      <c r="B39" s="29" t="s">
        <v>32</v>
      </c>
      <c r="C39" s="29">
        <f aca="true" t="shared" si="3" ref="C39:P39">COUNTIF(C6:C35,"=4")</f>
        <v>0</v>
      </c>
      <c r="D39" s="29">
        <f t="shared" si="3"/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 t="shared" si="3"/>
        <v>0</v>
      </c>
      <c r="J39" s="29">
        <f t="shared" si="3"/>
        <v>0</v>
      </c>
      <c r="K39" s="29">
        <f t="shared" si="3"/>
        <v>0</v>
      </c>
      <c r="L39" s="29">
        <f t="shared" si="3"/>
        <v>0</v>
      </c>
      <c r="M39" s="29">
        <f t="shared" si="3"/>
        <v>0</v>
      </c>
      <c r="N39" s="29">
        <f t="shared" si="3"/>
        <v>0</v>
      </c>
      <c r="O39" s="29">
        <f t="shared" si="3"/>
        <v>0</v>
      </c>
      <c r="P39" s="30">
        <f t="shared" si="3"/>
        <v>0</v>
      </c>
      <c r="Q39" s="31">
        <f t="shared" si="1"/>
        <v>0</v>
      </c>
      <c r="R39" s="78">
        <f>COUNTIF(R6:R35,"=4")</f>
        <v>0</v>
      </c>
      <c r="S39" s="32">
        <f>COUNTIF(S6:S35,"=4")</f>
        <v>0</v>
      </c>
      <c r="T39" s="87">
        <f>COUNTIF(T6:T35,"=4")</f>
        <v>0</v>
      </c>
      <c r="U39" s="80">
        <f>SUM(R39:T39)</f>
        <v>0</v>
      </c>
      <c r="V39" s="80">
        <f t="shared" si="2"/>
        <v>0</v>
      </c>
    </row>
    <row r="40" spans="1:22" ht="12.75">
      <c r="A40" s="241"/>
      <c r="B40" s="29" t="s">
        <v>7</v>
      </c>
      <c r="C40" s="29">
        <f aca="true" t="shared" si="4" ref="C40:P40">COUNTIF(C6:C35,"=3")</f>
        <v>0</v>
      </c>
      <c r="D40" s="29">
        <f t="shared" si="4"/>
        <v>0</v>
      </c>
      <c r="E40" s="29">
        <f t="shared" si="4"/>
        <v>0</v>
      </c>
      <c r="F40" s="29">
        <f t="shared" si="4"/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29">
        <f t="shared" si="4"/>
        <v>0</v>
      </c>
      <c r="L40" s="29">
        <f t="shared" si="4"/>
        <v>0</v>
      </c>
      <c r="M40" s="29">
        <f t="shared" si="4"/>
        <v>0</v>
      </c>
      <c r="N40" s="29">
        <f t="shared" si="4"/>
        <v>0</v>
      </c>
      <c r="O40" s="29">
        <f t="shared" si="4"/>
        <v>0</v>
      </c>
      <c r="P40" s="30">
        <f t="shared" si="4"/>
        <v>0</v>
      </c>
      <c r="Q40" s="31">
        <f t="shared" si="1"/>
        <v>0</v>
      </c>
      <c r="R40" s="78">
        <f>COUNTIF(R6:R35,"=3")</f>
        <v>0</v>
      </c>
      <c r="S40" s="32">
        <f>COUNTIF(S6:S35,"=3")</f>
        <v>0</v>
      </c>
      <c r="T40" s="87">
        <f>COUNTIF(T6:T35,"=3")</f>
        <v>0</v>
      </c>
      <c r="U40" s="80">
        <f>SUM(R40:T40)</f>
        <v>0</v>
      </c>
      <c r="V40" s="80">
        <f t="shared" si="2"/>
        <v>0</v>
      </c>
    </row>
    <row r="41" spans="1:22" ht="12.75">
      <c r="A41" s="241"/>
      <c r="B41" s="29" t="s">
        <v>23</v>
      </c>
      <c r="C41" s="29">
        <f aca="true" t="shared" si="5" ref="C41:P41">COUNTIF(C6:C35,"=2")</f>
        <v>0</v>
      </c>
      <c r="D41" s="29">
        <f t="shared" si="5"/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29">
        <f t="shared" si="5"/>
        <v>0</v>
      </c>
      <c r="J41" s="29">
        <f t="shared" si="5"/>
        <v>0</v>
      </c>
      <c r="K41" s="29">
        <f t="shared" si="5"/>
        <v>0</v>
      </c>
      <c r="L41" s="29">
        <f t="shared" si="5"/>
        <v>0</v>
      </c>
      <c r="M41" s="29">
        <f t="shared" si="5"/>
        <v>0</v>
      </c>
      <c r="N41" s="29">
        <f t="shared" si="5"/>
        <v>0</v>
      </c>
      <c r="O41" s="29">
        <f t="shared" si="5"/>
        <v>0</v>
      </c>
      <c r="P41" s="30">
        <f t="shared" si="5"/>
        <v>0</v>
      </c>
      <c r="Q41" s="31">
        <f t="shared" si="1"/>
        <v>0</v>
      </c>
      <c r="R41" s="78">
        <f>COUNTIF(R6:R35,"=2")</f>
        <v>0</v>
      </c>
      <c r="S41" s="32">
        <f>COUNTIF(S6:S35,"=2")</f>
        <v>0</v>
      </c>
      <c r="T41" s="87">
        <f>COUNTIF(T6:T35,"=2")</f>
        <v>0</v>
      </c>
      <c r="U41" s="80">
        <f>SUM(R41:T41)</f>
        <v>0</v>
      </c>
      <c r="V41" s="80">
        <f t="shared" si="2"/>
        <v>0</v>
      </c>
    </row>
    <row r="42" spans="1:22" ht="12.75">
      <c r="A42" s="241"/>
      <c r="B42" s="29" t="s">
        <v>24</v>
      </c>
      <c r="C42" s="29">
        <f aca="true" t="shared" si="6" ref="C42:P42">COUNTIF(C6:C35,"=1")</f>
        <v>0</v>
      </c>
      <c r="D42" s="29">
        <f t="shared" si="6"/>
        <v>0</v>
      </c>
      <c r="E42" s="29">
        <f t="shared" si="6"/>
        <v>0</v>
      </c>
      <c r="F42" s="29">
        <f t="shared" si="6"/>
        <v>0</v>
      </c>
      <c r="G42" s="29">
        <f t="shared" si="6"/>
        <v>0</v>
      </c>
      <c r="H42" s="29">
        <f t="shared" si="6"/>
        <v>0</v>
      </c>
      <c r="I42" s="29">
        <f t="shared" si="6"/>
        <v>0</v>
      </c>
      <c r="J42" s="29">
        <f t="shared" si="6"/>
        <v>0</v>
      </c>
      <c r="K42" s="29">
        <f t="shared" si="6"/>
        <v>0</v>
      </c>
      <c r="L42" s="29">
        <f t="shared" si="6"/>
        <v>0</v>
      </c>
      <c r="M42" s="29">
        <f t="shared" si="6"/>
        <v>0</v>
      </c>
      <c r="N42" s="29">
        <f t="shared" si="6"/>
        <v>0</v>
      </c>
      <c r="O42" s="29">
        <f t="shared" si="6"/>
        <v>0</v>
      </c>
      <c r="P42" s="30">
        <f t="shared" si="6"/>
        <v>0</v>
      </c>
      <c r="Q42" s="31">
        <f t="shared" si="1"/>
        <v>0</v>
      </c>
      <c r="R42" s="78">
        <f>COUNTIF(R6:R35,"=1")</f>
        <v>0</v>
      </c>
      <c r="S42" s="32">
        <f>COUNTIF(S6:S35,"=1")</f>
        <v>0</v>
      </c>
      <c r="T42" s="87">
        <f>COUNTIF(T6:T35,"=1")</f>
        <v>0</v>
      </c>
      <c r="U42" s="80">
        <f>SUM(R42:T42)</f>
        <v>0</v>
      </c>
      <c r="V42" s="80">
        <f t="shared" si="2"/>
        <v>0</v>
      </c>
    </row>
    <row r="43" spans="1:22" ht="13.5" thickBot="1">
      <c r="A43" s="242"/>
      <c r="B43" s="33" t="s">
        <v>67</v>
      </c>
      <c r="C43" s="82">
        <f>IF(COUNTIF(C6:C35,"")=30,0,COUNTIF(C6:C35,"")-COUNTIF(B6:B35,""))</f>
        <v>0</v>
      </c>
      <c r="D43" s="82">
        <f>IF(COUNTIF(D6:D35,"")=30,0,COUNTIF(D6:D35,"")-COUNTIF(B6:B35,""))</f>
        <v>0</v>
      </c>
      <c r="E43" s="82">
        <f>IF(COUNTIF(E6:E35,"")=30,0,COUNTIF(E6:E35,"")-COUNTIF(B6:B35,""))</f>
        <v>0</v>
      </c>
      <c r="F43" s="82">
        <f>IF(COUNTIF(F6:F35,"")=30,0,COUNTIF(F6:F35,"")-COUNTIF(B6:B35,""))</f>
        <v>0</v>
      </c>
      <c r="G43" s="82">
        <f>IF(COUNTIF(G6:G35,"")=30,0,COUNTIF(G6:G35,"")-COUNTIF(B6:B35,""))</f>
        <v>0</v>
      </c>
      <c r="H43" s="82">
        <f>IF(COUNTIF(H6:H35,"")=30,0,COUNTIF(H6:H35,"")-COUNTIF(B6:B35,""))</f>
        <v>0</v>
      </c>
      <c r="I43" s="82">
        <f>IF(COUNTIF(I6:I35,"")=30,0,COUNTIF(I6:I35,"")-COUNTIF(B6:B35,""))</f>
        <v>0</v>
      </c>
      <c r="J43" s="82">
        <f>IF(COUNTIF(J6:J35,"")=30,0,COUNTIF(J6:J35,"")-COUNTIF(B6:B35,""))</f>
        <v>0</v>
      </c>
      <c r="K43" s="82">
        <f>IF(COUNTIF(K6:K35,"")=30,0,COUNTIF(K6:K35,"")-COUNTIF(B6:B35,""))</f>
        <v>0</v>
      </c>
      <c r="L43" s="82">
        <f>IF(COUNTIF(L6:L35,"")=30,0,COUNTIF(L6:L35,"")-COUNTIF(B6:B35,""))</f>
        <v>0</v>
      </c>
      <c r="M43" s="82">
        <f>IF(COUNTIF(M6:M35,"")=30,0,COUNTIF(M6:M35,"")-COUNTIF(B6:B35,""))</f>
        <v>0</v>
      </c>
      <c r="N43" s="82">
        <f>IF(COUNTIF(N6:N35,"")=30,0,COUNTIF(N6:N35,"")-COUNTIF(B6:B35,""))</f>
        <v>0</v>
      </c>
      <c r="O43" s="82">
        <f>IF(COUNTIF(O6:O35,"")=30,0,COUNTIF(O6:O35,"")-COUNTIF(B6:B35,""))</f>
        <v>0</v>
      </c>
      <c r="P43" s="82">
        <f>IF(COUNTIF(P6:P35,"")=30,0,COUNTIF(P6:P35,"")-COUNTIF(B6:B35,""))</f>
        <v>0</v>
      </c>
      <c r="Q43" s="31">
        <f t="shared" si="1"/>
        <v>0</v>
      </c>
      <c r="R43" s="278">
        <f>IF(COUNTIF(R6:R35,"")=30,0,COUNTIF(Proracun1!O6:O35,"=2")-COUNTIF(B6:B35,""))</f>
        <v>0</v>
      </c>
      <c r="S43" s="279">
        <f>IF(COUNTIF(S6:S35,"")=30,0,COUNTIF(S6:S35,"")-COUNTIF(E6:E35,""))</f>
        <v>0</v>
      </c>
      <c r="T43" s="88">
        <f>IF(COUNTIF(T6:T35,"")=30,0,COUNTIF(T6:T35,"")-COUNTIF(B6:B35,""))</f>
        <v>0</v>
      </c>
      <c r="U43" s="80">
        <f>R43+T43</f>
        <v>0</v>
      </c>
      <c r="V43" s="80">
        <f t="shared" si="2"/>
        <v>0</v>
      </c>
    </row>
    <row r="44" spans="1:22" ht="13.5" thickBot="1">
      <c r="A44" s="226" t="s">
        <v>54</v>
      </c>
      <c r="B44" s="227"/>
      <c r="C44" s="227"/>
      <c r="D44" s="227"/>
      <c r="E44" s="227"/>
      <c r="F44" s="227"/>
      <c r="G44" s="228"/>
      <c r="H44" s="227"/>
      <c r="I44" s="227"/>
      <c r="J44" s="227"/>
      <c r="K44" s="227"/>
      <c r="L44" s="227"/>
      <c r="M44" s="227"/>
      <c r="N44" s="227"/>
      <c r="O44" s="227"/>
      <c r="P44" s="227"/>
      <c r="Q44" s="228"/>
      <c r="R44" s="228"/>
      <c r="S44" s="228"/>
      <c r="T44" s="228"/>
      <c r="U44" s="228"/>
      <c r="V44" s="229"/>
    </row>
    <row r="45" spans="1:22" ht="12.75" customHeight="1">
      <c r="A45" s="263" t="s">
        <v>21</v>
      </c>
      <c r="B45" s="27" t="s">
        <v>25</v>
      </c>
      <c r="C45" s="103">
        <f>COUNTIF(Proracun1!I6:I35,"&gt;=4,5")</f>
        <v>1</v>
      </c>
      <c r="D45" s="219">
        <f>C45*100/M56</f>
        <v>100</v>
      </c>
      <c r="E45" s="219"/>
      <c r="F45" s="37" t="s">
        <v>11</v>
      </c>
      <c r="G45" s="214" t="s">
        <v>31</v>
      </c>
      <c r="H45" s="217" t="s">
        <v>41</v>
      </c>
      <c r="I45" s="218"/>
      <c r="J45" s="218"/>
      <c r="K45" s="218"/>
      <c r="L45" s="218"/>
      <c r="M45" s="36">
        <f>COUNTIF(T6:T35,"=5")</f>
        <v>1</v>
      </c>
      <c r="N45" s="239">
        <f>M45*100/M56</f>
        <v>100</v>
      </c>
      <c r="O45" s="239"/>
      <c r="P45" s="37" t="s">
        <v>11</v>
      </c>
      <c r="Q45" s="230" t="s">
        <v>46</v>
      </c>
      <c r="R45" s="230"/>
      <c r="S45" s="230"/>
      <c r="T45" s="231"/>
      <c r="U45" s="224">
        <f>SUM(U6:U35)</f>
        <v>0</v>
      </c>
      <c r="V45" s="225"/>
    </row>
    <row r="46" spans="1:22" ht="12.75">
      <c r="A46" s="264"/>
      <c r="B46" s="28" t="s">
        <v>8</v>
      </c>
      <c r="C46" s="29">
        <f>COUNTIF(Proracun1!J6:J35,"&gt;=3,5")</f>
        <v>0</v>
      </c>
      <c r="D46" s="190">
        <f>C46*100/M56</f>
        <v>0</v>
      </c>
      <c r="E46" s="190"/>
      <c r="F46" s="38" t="s">
        <v>11</v>
      </c>
      <c r="G46" s="215"/>
      <c r="H46" s="212" t="s">
        <v>42</v>
      </c>
      <c r="I46" s="213"/>
      <c r="J46" s="213"/>
      <c r="K46" s="213"/>
      <c r="L46" s="213"/>
      <c r="M46" s="39">
        <f>COUNTIF(T6:T35,"=4")</f>
        <v>0</v>
      </c>
      <c r="N46" s="189">
        <f>M46*100/M56</f>
        <v>0</v>
      </c>
      <c r="O46" s="189"/>
      <c r="P46" s="38" t="s">
        <v>11</v>
      </c>
      <c r="Q46" s="232"/>
      <c r="R46" s="232"/>
      <c r="S46" s="232"/>
      <c r="T46" s="233"/>
      <c r="U46" s="210"/>
      <c r="V46" s="211"/>
    </row>
    <row r="47" spans="1:22" ht="12.75">
      <c r="A47" s="264"/>
      <c r="B47" s="28" t="s">
        <v>9</v>
      </c>
      <c r="C47" s="29">
        <f>COUNTIF(Proracun1!K6:K35,"&gt;=2,5")</f>
        <v>0</v>
      </c>
      <c r="D47" s="190">
        <f>C47*100/M56</f>
        <v>0</v>
      </c>
      <c r="E47" s="190"/>
      <c r="F47" s="38" t="s">
        <v>11</v>
      </c>
      <c r="G47" s="215"/>
      <c r="H47" s="212" t="s">
        <v>43</v>
      </c>
      <c r="I47" s="213"/>
      <c r="J47" s="213"/>
      <c r="K47" s="213"/>
      <c r="L47" s="213"/>
      <c r="M47" s="39">
        <f>COUNTIF(T6:T35,"=3")</f>
        <v>0</v>
      </c>
      <c r="N47" s="189">
        <f>M47*100/M56</f>
        <v>0</v>
      </c>
      <c r="O47" s="189"/>
      <c r="P47" s="38" t="s">
        <v>11</v>
      </c>
      <c r="Q47" s="246" t="s">
        <v>47</v>
      </c>
      <c r="R47" s="246"/>
      <c r="S47" s="246"/>
      <c r="T47" s="247"/>
      <c r="U47" s="208">
        <f>SUM(V6:V35)</f>
        <v>0</v>
      </c>
      <c r="V47" s="209"/>
    </row>
    <row r="48" spans="1:22" ht="12.75">
      <c r="A48" s="264"/>
      <c r="B48" s="28" t="s">
        <v>10</v>
      </c>
      <c r="C48" s="29">
        <f>COUNTIF(Proracun1!L6:L35,"&gt;=1,5")</f>
        <v>0</v>
      </c>
      <c r="D48" s="190">
        <f>C48*100/M56</f>
        <v>0</v>
      </c>
      <c r="E48" s="190"/>
      <c r="F48" s="38" t="s">
        <v>11</v>
      </c>
      <c r="G48" s="215"/>
      <c r="H48" s="212" t="s">
        <v>44</v>
      </c>
      <c r="I48" s="213"/>
      <c r="J48" s="213"/>
      <c r="K48" s="213"/>
      <c r="L48" s="213"/>
      <c r="M48" s="39">
        <f>COUNTIF(T6:T35,"=2")</f>
        <v>0</v>
      </c>
      <c r="N48" s="189">
        <f>M48*100/M56</f>
        <v>0</v>
      </c>
      <c r="O48" s="189"/>
      <c r="P48" s="38" t="s">
        <v>11</v>
      </c>
      <c r="Q48" s="232"/>
      <c r="R48" s="232"/>
      <c r="S48" s="232"/>
      <c r="T48" s="233"/>
      <c r="U48" s="210"/>
      <c r="V48" s="211"/>
    </row>
    <row r="49" spans="1:22" ht="12.75">
      <c r="A49" s="264"/>
      <c r="B49" s="28" t="s">
        <v>38</v>
      </c>
      <c r="C49" s="29">
        <f>COUNTIF(Proracun1!H6:H35,"&gt;0")</f>
        <v>0</v>
      </c>
      <c r="D49" s="190">
        <f>C49*100/M56</f>
        <v>0</v>
      </c>
      <c r="E49" s="190"/>
      <c r="F49" s="38" t="s">
        <v>11</v>
      </c>
      <c r="G49" s="215"/>
      <c r="H49" s="212" t="s">
        <v>45</v>
      </c>
      <c r="I49" s="213"/>
      <c r="J49" s="213"/>
      <c r="K49" s="213"/>
      <c r="L49" s="213"/>
      <c r="M49" s="39">
        <f>COUNTIF(T6:T35,"=1")</f>
        <v>0</v>
      </c>
      <c r="N49" s="189">
        <f>M49*100/M56</f>
        <v>0</v>
      </c>
      <c r="O49" s="189"/>
      <c r="P49" s="38" t="s">
        <v>11</v>
      </c>
      <c r="Q49" s="288" t="s">
        <v>53</v>
      </c>
      <c r="R49" s="288"/>
      <c r="S49" s="288"/>
      <c r="T49" s="289"/>
      <c r="U49" s="292">
        <f>U47+U45</f>
        <v>0</v>
      </c>
      <c r="V49" s="293"/>
    </row>
    <row r="50" spans="1:22" ht="13.5" thickBot="1">
      <c r="A50" s="265"/>
      <c r="B50" s="101" t="s">
        <v>91</v>
      </c>
      <c r="C50" s="108">
        <f>COUNTIF(Proracun1!D6:D35,"&gt;0")-COUNTIF(B6:B35,"")</f>
        <v>0</v>
      </c>
      <c r="D50" s="261">
        <f>C50*100/M56</f>
        <v>0</v>
      </c>
      <c r="E50" s="262"/>
      <c r="F50" s="102" t="s">
        <v>11</v>
      </c>
      <c r="G50" s="216"/>
      <c r="H50" s="220" t="s">
        <v>85</v>
      </c>
      <c r="I50" s="221"/>
      <c r="J50" s="221"/>
      <c r="K50" s="221"/>
      <c r="L50" s="221"/>
      <c r="M50" s="92">
        <f>T43</f>
        <v>0</v>
      </c>
      <c r="N50" s="192">
        <f>M50*100/M56</f>
        <v>0</v>
      </c>
      <c r="O50" s="192"/>
      <c r="P50" s="102" t="s">
        <v>11</v>
      </c>
      <c r="Q50" s="290"/>
      <c r="R50" s="290"/>
      <c r="S50" s="290"/>
      <c r="T50" s="291"/>
      <c r="U50" s="294"/>
      <c r="V50" s="295"/>
    </row>
    <row r="51" spans="1:22" ht="13.5" thickBot="1">
      <c r="A51" s="243" t="s">
        <v>79</v>
      </c>
      <c r="B51" s="34" t="s">
        <v>33</v>
      </c>
      <c r="C51" s="66">
        <f>COUNTIF(Proracun1!H6:H35,"=1")</f>
        <v>0</v>
      </c>
      <c r="D51" s="191">
        <f>C51*100/M56</f>
        <v>0</v>
      </c>
      <c r="E51" s="191"/>
      <c r="F51" s="35" t="s">
        <v>11</v>
      </c>
      <c r="G51" s="269" t="s">
        <v>73</v>
      </c>
      <c r="H51" s="270"/>
      <c r="I51" s="270"/>
      <c r="J51" s="270"/>
      <c r="K51" s="270"/>
      <c r="L51" s="270"/>
      <c r="M51" s="106">
        <f>COUNTIF(Proracun1!I6:I35,"=5")</f>
        <v>1</v>
      </c>
      <c r="N51" s="275">
        <f>M51*100/M56</f>
        <v>100</v>
      </c>
      <c r="O51" s="275"/>
      <c r="P51" s="107" t="s">
        <v>11</v>
      </c>
      <c r="Q51" s="200" t="s">
        <v>99</v>
      </c>
      <c r="R51" s="200"/>
      <c r="S51" s="200"/>
      <c r="T51" s="201"/>
      <c r="U51" s="204">
        <f>AVERAGE(C36:P36,R36:T36)</f>
        <v>5</v>
      </c>
      <c r="V51" s="205"/>
    </row>
    <row r="52" spans="1:22" ht="12.75">
      <c r="A52" s="244"/>
      <c r="B52" s="28" t="s">
        <v>34</v>
      </c>
      <c r="C52" s="29">
        <f>COUNTIF(Proracun1!H6:H35,"=2")</f>
        <v>0</v>
      </c>
      <c r="D52" s="190">
        <f>C52*100/M56</f>
        <v>0</v>
      </c>
      <c r="E52" s="190"/>
      <c r="F52" s="30" t="s">
        <v>11</v>
      </c>
      <c r="G52" s="252" t="s">
        <v>86</v>
      </c>
      <c r="H52" s="253"/>
      <c r="I52" s="253"/>
      <c r="J52" s="253"/>
      <c r="K52" s="253"/>
      <c r="L52" s="253"/>
      <c r="M52" s="36">
        <f>COUNTIF(Proracun1!D6:D35,"=0")</f>
        <v>1</v>
      </c>
      <c r="N52" s="276">
        <f>M52*100/M56</f>
        <v>100</v>
      </c>
      <c r="O52" s="276"/>
      <c r="P52" s="91" t="s">
        <v>11</v>
      </c>
      <c r="Q52" s="202" t="s">
        <v>97</v>
      </c>
      <c r="R52" s="202"/>
      <c r="S52" s="202"/>
      <c r="T52" s="203"/>
      <c r="U52" s="196">
        <f>AVERAGE(C36:P36,R36:S36)</f>
        <v>5</v>
      </c>
      <c r="V52" s="197"/>
    </row>
    <row r="53" spans="1:22" ht="12.75">
      <c r="A53" s="244"/>
      <c r="B53" s="28" t="s">
        <v>35</v>
      </c>
      <c r="C53" s="29">
        <f>COUNTIF(Proracun1!H6:H35,"=3")</f>
        <v>0</v>
      </c>
      <c r="D53" s="190">
        <f>C53*100/M56</f>
        <v>0</v>
      </c>
      <c r="E53" s="190"/>
      <c r="F53" s="30" t="s">
        <v>11</v>
      </c>
      <c r="G53" s="254" t="s">
        <v>72</v>
      </c>
      <c r="H53" s="255"/>
      <c r="I53" s="255"/>
      <c r="J53" s="255"/>
      <c r="K53" s="255"/>
      <c r="L53" s="255"/>
      <c r="M53" s="39">
        <f>COUNTIF(Proracun1!I6:I35,"&gt;0")</f>
        <v>1</v>
      </c>
      <c r="N53" s="280">
        <f>M53*100/M56</f>
        <v>100</v>
      </c>
      <c r="O53" s="280"/>
      <c r="P53" s="99" t="s">
        <v>11</v>
      </c>
      <c r="Q53" s="202" t="s">
        <v>98</v>
      </c>
      <c r="R53" s="202"/>
      <c r="S53" s="202"/>
      <c r="T53" s="203"/>
      <c r="U53" s="196">
        <f>AVERAGE(R36:S36)</f>
        <v>5</v>
      </c>
      <c r="V53" s="197"/>
    </row>
    <row r="54" spans="1:22" ht="13.5" thickBot="1">
      <c r="A54" s="244"/>
      <c r="B54" s="28" t="s">
        <v>36</v>
      </c>
      <c r="C54" s="29">
        <f>COUNTIF(Proracun1!H6:H35,"=4")</f>
        <v>0</v>
      </c>
      <c r="D54" s="190">
        <f>C54*100/M56</f>
        <v>0</v>
      </c>
      <c r="E54" s="190"/>
      <c r="F54" s="30" t="s">
        <v>11</v>
      </c>
      <c r="G54" s="256" t="s">
        <v>71</v>
      </c>
      <c r="H54" s="257"/>
      <c r="I54" s="257"/>
      <c r="J54" s="257"/>
      <c r="K54" s="257"/>
      <c r="L54" s="257"/>
      <c r="M54" s="39">
        <f>COUNTIF(Proracun1!H6:H35,"&gt;0")</f>
        <v>0</v>
      </c>
      <c r="N54" s="280">
        <f>M54*100/M56</f>
        <v>0</v>
      </c>
      <c r="O54" s="280"/>
      <c r="P54" s="99" t="s">
        <v>11</v>
      </c>
      <c r="Q54" s="198" t="s">
        <v>52</v>
      </c>
      <c r="R54" s="198"/>
      <c r="S54" s="198"/>
      <c r="T54" s="199"/>
      <c r="U54" s="206">
        <f>AVERAGE(C36:P36)</f>
        <v>5</v>
      </c>
      <c r="V54" s="207"/>
    </row>
    <row r="55" spans="1:22" ht="13.5" thickBot="1">
      <c r="A55" s="245"/>
      <c r="B55" s="101" t="s">
        <v>81</v>
      </c>
      <c r="C55" s="104">
        <f>COUNTIF(Proracun1!H6:H35,"&gt;=5")</f>
        <v>0</v>
      </c>
      <c r="D55" s="268">
        <f>C55*100/M56</f>
        <v>0</v>
      </c>
      <c r="E55" s="268"/>
      <c r="F55" s="105" t="s">
        <v>11</v>
      </c>
      <c r="G55" s="271" t="s">
        <v>92</v>
      </c>
      <c r="H55" s="272"/>
      <c r="I55" s="272"/>
      <c r="J55" s="272"/>
      <c r="K55" s="272"/>
      <c r="L55" s="272"/>
      <c r="M55" s="109">
        <f>COUNTIF(Proracun1!G6:G35,"&gt;0")</f>
        <v>0</v>
      </c>
      <c r="N55" s="281">
        <f>M55*100/M56</f>
        <v>0</v>
      </c>
      <c r="O55" s="281"/>
      <c r="P55" s="110" t="s">
        <v>11</v>
      </c>
      <c r="Q55" s="248" t="s">
        <v>69</v>
      </c>
      <c r="R55" s="248"/>
      <c r="S55" s="248"/>
      <c r="T55" s="248"/>
      <c r="U55" s="248"/>
      <c r="V55" s="249"/>
    </row>
    <row r="56" spans="1:22" ht="13.5" thickBot="1">
      <c r="A56" s="258" t="s">
        <v>80</v>
      </c>
      <c r="B56" s="27" t="s">
        <v>82</v>
      </c>
      <c r="C56" s="103">
        <f>COUNTIF(Proracun1!D6:D35,"=1")</f>
        <v>0</v>
      </c>
      <c r="D56" s="219">
        <f>C56*100/M56</f>
        <v>0</v>
      </c>
      <c r="E56" s="219"/>
      <c r="F56" s="37" t="s">
        <v>11</v>
      </c>
      <c r="G56" s="273" t="s">
        <v>70</v>
      </c>
      <c r="H56" s="274"/>
      <c r="I56" s="274"/>
      <c r="J56" s="274"/>
      <c r="K56" s="274"/>
      <c r="L56" s="274"/>
      <c r="M56" s="89">
        <f>30-COUNTIF(B6:B35,"")</f>
        <v>1</v>
      </c>
      <c r="N56" s="282">
        <f>M56*100/M56</f>
        <v>100</v>
      </c>
      <c r="O56" s="282"/>
      <c r="P56" s="90" t="s">
        <v>11</v>
      </c>
      <c r="Q56" s="250"/>
      <c r="R56" s="250"/>
      <c r="S56" s="250"/>
      <c r="T56" s="250"/>
      <c r="U56" s="250"/>
      <c r="V56" s="251"/>
    </row>
    <row r="57" spans="1:22" ht="12.75">
      <c r="A57" s="259"/>
      <c r="B57" s="28" t="s">
        <v>83</v>
      </c>
      <c r="C57" s="29">
        <f>COUNTIF(Proracun1!D6:D35,"=2")</f>
        <v>0</v>
      </c>
      <c r="D57" s="190">
        <f>C57*100/M56</f>
        <v>0</v>
      </c>
      <c r="E57" s="190"/>
      <c r="F57" s="38" t="s">
        <v>11</v>
      </c>
      <c r="G57" s="266" t="s">
        <v>74</v>
      </c>
      <c r="H57" s="267"/>
      <c r="I57" s="267"/>
      <c r="J57" s="267"/>
      <c r="K57" s="267"/>
      <c r="L57" s="267"/>
      <c r="M57" s="94">
        <f>COUNTIF(UnosOcena!C6:C35,"=z")</f>
        <v>1</v>
      </c>
      <c r="N57" s="283">
        <f>M57*100/M56</f>
        <v>100</v>
      </c>
      <c r="O57" s="283"/>
      <c r="P57" s="95" t="s">
        <v>11</v>
      </c>
      <c r="Q57" s="284" t="s">
        <v>48</v>
      </c>
      <c r="R57" s="284"/>
      <c r="S57" s="284"/>
      <c r="T57" s="284"/>
      <c r="U57" s="284"/>
      <c r="V57" s="285"/>
    </row>
    <row r="58" spans="1:22" ht="13.5" thickBot="1">
      <c r="A58" s="260"/>
      <c r="B58" s="40" t="s">
        <v>84</v>
      </c>
      <c r="C58" s="108">
        <f>COUNTIF(Proracun1!D6:D35,"&gt;=3")-COUNTIF(B6:B35,"")</f>
        <v>0</v>
      </c>
      <c r="D58" s="195">
        <f>C58*100/M56</f>
        <v>0</v>
      </c>
      <c r="E58" s="195"/>
      <c r="F58" s="93" t="s">
        <v>11</v>
      </c>
      <c r="G58" s="187" t="s">
        <v>78</v>
      </c>
      <c r="H58" s="188"/>
      <c r="I58" s="188"/>
      <c r="J58" s="188"/>
      <c r="K58" s="188"/>
      <c r="L58" s="188"/>
      <c r="M58" s="92">
        <f>COUNTIF(UnosOcena!C6:C35,"=m")</f>
        <v>0</v>
      </c>
      <c r="N58" s="277">
        <f>M58*100/M56</f>
        <v>0</v>
      </c>
      <c r="O58" s="277"/>
      <c r="P58" s="93" t="s">
        <v>11</v>
      </c>
      <c r="Q58" s="286"/>
      <c r="R58" s="286"/>
      <c r="S58" s="286"/>
      <c r="T58" s="286"/>
      <c r="U58" s="286"/>
      <c r="V58" s="287"/>
    </row>
  </sheetData>
  <sheetProtection password="CC6C" sheet="1" objects="1" scenarios="1" selectLockedCells="1" selectUnlockedCells="1"/>
  <mergeCells count="72">
    <mergeCell ref="N58:O58"/>
    <mergeCell ref="R43:S43"/>
    <mergeCell ref="N54:O54"/>
    <mergeCell ref="N55:O55"/>
    <mergeCell ref="N56:O56"/>
    <mergeCell ref="N57:O57"/>
    <mergeCell ref="Q57:V58"/>
    <mergeCell ref="N53:O53"/>
    <mergeCell ref="Q49:T50"/>
    <mergeCell ref="U49:V50"/>
    <mergeCell ref="G55:L55"/>
    <mergeCell ref="G56:L56"/>
    <mergeCell ref="N51:O51"/>
    <mergeCell ref="N52:O52"/>
    <mergeCell ref="A56:A58"/>
    <mergeCell ref="D50:E50"/>
    <mergeCell ref="A45:A50"/>
    <mergeCell ref="G57:L57"/>
    <mergeCell ref="D56:E56"/>
    <mergeCell ref="D53:E53"/>
    <mergeCell ref="D57:E57"/>
    <mergeCell ref="D54:E54"/>
    <mergeCell ref="D55:E55"/>
    <mergeCell ref="G51:L51"/>
    <mergeCell ref="A38:A43"/>
    <mergeCell ref="A51:A55"/>
    <mergeCell ref="Q47:T48"/>
    <mergeCell ref="N49:O49"/>
    <mergeCell ref="D48:E48"/>
    <mergeCell ref="D47:E47"/>
    <mergeCell ref="Q55:V56"/>
    <mergeCell ref="G52:L52"/>
    <mergeCell ref="G53:L53"/>
    <mergeCell ref="G54:L54"/>
    <mergeCell ref="T1:V1"/>
    <mergeCell ref="M2:N2"/>
    <mergeCell ref="Q1:S1"/>
    <mergeCell ref="U45:V46"/>
    <mergeCell ref="A44:V44"/>
    <mergeCell ref="Q45:T46"/>
    <mergeCell ref="A37:P37"/>
    <mergeCell ref="N46:O46"/>
    <mergeCell ref="R37:S37"/>
    <mergeCell ref="N45:O45"/>
    <mergeCell ref="U47:V48"/>
    <mergeCell ref="D49:E49"/>
    <mergeCell ref="H49:L49"/>
    <mergeCell ref="G45:G50"/>
    <mergeCell ref="H45:L45"/>
    <mergeCell ref="H46:L46"/>
    <mergeCell ref="D45:E45"/>
    <mergeCell ref="H50:L50"/>
    <mergeCell ref="H47:L47"/>
    <mergeCell ref="H48:L48"/>
    <mergeCell ref="U53:V53"/>
    <mergeCell ref="Q54:T54"/>
    <mergeCell ref="Q51:T51"/>
    <mergeCell ref="Q52:T52"/>
    <mergeCell ref="Q53:T53"/>
    <mergeCell ref="U51:V51"/>
    <mergeCell ref="U52:V52"/>
    <mergeCell ref="U54:V54"/>
    <mergeCell ref="A2:L2"/>
    <mergeCell ref="G58:L58"/>
    <mergeCell ref="N47:O47"/>
    <mergeCell ref="D46:E46"/>
    <mergeCell ref="D51:E51"/>
    <mergeCell ref="N48:O48"/>
    <mergeCell ref="N50:O50"/>
    <mergeCell ref="A36:B36"/>
    <mergeCell ref="D52:E52"/>
    <mergeCell ref="D58:E58"/>
  </mergeCells>
  <conditionalFormatting sqref="AA5">
    <cfRule type="cellIs" priority="1" dxfId="1" operator="equal" stopIfTrue="1">
      <formula>1</formula>
    </cfRule>
  </conditionalFormatting>
  <conditionalFormatting sqref="C6:P35">
    <cfRule type="cellIs" priority="2" dxfId="2" operator="equal" stopIfTrue="1">
      <formula>""</formula>
    </cfRule>
    <cfRule type="cellIs" priority="3" dxfId="3" operator="equal" stopIfTrue="1">
      <formula>1</formula>
    </cfRule>
  </conditionalFormatting>
  <conditionalFormatting sqref="R6:T35">
    <cfRule type="cellIs" priority="4" dxfId="4" operator="equal" stopIfTrue="1">
      <formula>""</formula>
    </cfRule>
    <cfRule type="cellIs" priority="5" dxfId="5" operator="equal" stopIfTrue="1">
      <formula>1</formula>
    </cfRule>
  </conditionalFormatting>
  <printOptions horizontalCentered="1" verticalCentered="1"/>
  <pageMargins left="0.07874015748031496" right="0.07874015748031496" top="0.11811023622047245" bottom="0.11811023622047245" header="0.11811023622047245" footer="0.11811023622047245"/>
  <pageSetup blackAndWhite="1" horizontalDpi="300" verticalDpi="300" orientation="portrait" paperSize="9" r:id="rId1"/>
  <headerFooter alignWithMargins="0">
    <oddHeader>&amp;L autor   programa
prof. Saša Vučinić</oddHeader>
  </headerFooter>
  <ignoredErrors>
    <ignoredError sqref="Q36 Q38:Q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C2:I3"/>
  <sheetViews>
    <sheetView showGridLines="0" showRowColHeaders="0" workbookViewId="0" topLeftCell="B10">
      <selection activeCell="P21" sqref="P21"/>
    </sheetView>
  </sheetViews>
  <sheetFormatPr defaultColWidth="9.140625" defaultRowHeight="12.75"/>
  <cols>
    <col min="10" max="10" width="9.00390625" style="0" customWidth="1"/>
  </cols>
  <sheetData>
    <row r="1" ht="41.25" customHeight="1"/>
    <row r="2" spans="3:9" ht="12.75" customHeight="1">
      <c r="C2" s="296" t="s">
        <v>66</v>
      </c>
      <c r="D2" s="296"/>
      <c r="E2" s="296"/>
      <c r="F2" s="296"/>
      <c r="G2" s="296"/>
      <c r="H2" s="296"/>
      <c r="I2" s="297" t="str">
        <f>ProsekOcenaBezVladanja!M2</f>
        <v>6-1</v>
      </c>
    </row>
    <row r="3" spans="3:9" ht="12.75" customHeight="1">
      <c r="C3" s="296"/>
      <c r="D3" s="296"/>
      <c r="E3" s="296"/>
      <c r="F3" s="296"/>
      <c r="G3" s="296"/>
      <c r="H3" s="296"/>
      <c r="I3" s="297"/>
    </row>
  </sheetData>
  <sheetProtection password="CC8C" sheet="1" objects="1" scenarios="1" selectLockedCells="1" selectUnlockedCells="1"/>
  <mergeCells count="2">
    <mergeCell ref="C2:H3"/>
    <mergeCell ref="I2:I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2"/>
  <headerFooter alignWithMargins="0">
    <oddHeader>&amp;Cdana &amp;D godine</oddHeader>
    <oddFooter>&amp;L&amp;"Arial,Italic" autor  programa
prof. Saša Vučinić&amp;C_______________________&amp;R&amp;"Arial,Italic"kontakt    
vuk_ts@verat.net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8"/>
  <sheetViews>
    <sheetView showGridLines="0" showRowColHeaders="0" workbookViewId="0" topLeftCell="A31">
      <selection activeCell="C51" sqref="C51"/>
    </sheetView>
  </sheetViews>
  <sheetFormatPr defaultColWidth="9.140625" defaultRowHeight="12.75"/>
  <cols>
    <col min="1" max="1" width="3.00390625" style="0" customWidth="1"/>
    <col min="2" max="2" width="23.00390625" style="0" customWidth="1"/>
    <col min="3" max="17" width="3.7109375" style="0" customWidth="1"/>
    <col min="18" max="18" width="5.57421875" style="0" customWidth="1"/>
    <col min="19" max="22" width="3.7109375" style="0" customWidth="1"/>
    <col min="23" max="23" width="5.28125" style="0" customWidth="1"/>
    <col min="24" max="24" width="5.421875" style="0" customWidth="1"/>
  </cols>
  <sheetData>
    <row r="1" spans="1:23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73" t="s">
        <v>61</v>
      </c>
      <c r="S1" s="173"/>
      <c r="T1" s="173"/>
      <c r="U1" s="222" t="str">
        <f>UnosOcena!U1</f>
        <v>2009/10</v>
      </c>
      <c r="V1" s="222"/>
      <c r="W1" s="222"/>
    </row>
    <row r="2" spans="1:22" ht="15.75" customHeight="1">
      <c r="A2" s="186" t="s">
        <v>101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223" t="str">
        <f>UnosOcena!N2</f>
        <v>6-1</v>
      </c>
      <c r="N2" s="223"/>
      <c r="O2" s="10"/>
      <c r="P2" s="10"/>
      <c r="Q2" s="10"/>
      <c r="R2" s="10"/>
      <c r="S2" s="10"/>
      <c r="T2" s="10"/>
      <c r="U2" s="10"/>
      <c r="V2" s="10"/>
    </row>
    <row r="3" spans="1:22" ht="0.75" customHeight="1" thickBot="1">
      <c r="A3" s="10"/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3.5" thickBot="1">
      <c r="A4" s="14">
        <v>1</v>
      </c>
      <c r="B4" s="14">
        <v>2</v>
      </c>
      <c r="C4" s="15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7">
        <v>16</v>
      </c>
      <c r="Q4" s="120">
        <v>17</v>
      </c>
      <c r="R4" s="15">
        <v>18</v>
      </c>
      <c r="S4" s="18">
        <v>19</v>
      </c>
      <c r="T4" s="14">
        <v>20</v>
      </c>
      <c r="U4" s="15">
        <v>21</v>
      </c>
      <c r="V4" s="17">
        <v>22</v>
      </c>
    </row>
    <row r="5" spans="1:22" ht="80.25" customHeight="1" thickBot="1">
      <c r="A5" s="19" t="s">
        <v>13</v>
      </c>
      <c r="B5" s="20" t="s">
        <v>14</v>
      </c>
      <c r="C5" s="21" t="s">
        <v>0</v>
      </c>
      <c r="D5" s="22" t="s">
        <v>1</v>
      </c>
      <c r="E5" s="22" t="s">
        <v>15</v>
      </c>
      <c r="F5" s="22" t="s">
        <v>16</v>
      </c>
      <c r="G5" s="22" t="s">
        <v>17</v>
      </c>
      <c r="H5" s="22" t="s">
        <v>2</v>
      </c>
      <c r="I5" s="22" t="s">
        <v>4</v>
      </c>
      <c r="J5" s="22" t="s">
        <v>5</v>
      </c>
      <c r="K5" s="22" t="s">
        <v>3</v>
      </c>
      <c r="L5" s="22" t="s">
        <v>12</v>
      </c>
      <c r="M5" s="22" t="s">
        <v>18</v>
      </c>
      <c r="N5" s="41" t="s">
        <v>19</v>
      </c>
      <c r="O5" s="22" t="s">
        <v>26</v>
      </c>
      <c r="P5" s="23" t="s">
        <v>27</v>
      </c>
      <c r="Q5" s="145" t="s">
        <v>31</v>
      </c>
      <c r="R5" s="24" t="s">
        <v>6</v>
      </c>
      <c r="S5" s="84" t="str">
        <f>IF(UnosOcena!S5="","",UnosOcena!S5)</f>
        <v>Informatika</v>
      </c>
      <c r="T5" s="85" t="str">
        <f>IF(UnosOcena!T5="","",UnosOcena!T5)</f>
        <v>Čuvari prirode</v>
      </c>
      <c r="U5" s="21" t="s">
        <v>39</v>
      </c>
      <c r="V5" s="23" t="s">
        <v>40</v>
      </c>
    </row>
    <row r="6" spans="1:22" ht="12.75">
      <c r="A6" s="25">
        <v>1</v>
      </c>
      <c r="B6" s="9">
        <f>IF(UnosOcena!B6="","",UnosOcena!B6)</f>
        <v>1</v>
      </c>
      <c r="C6" s="44">
        <f>IF(UnosOcena!D6="","",UnosOcena!D6)</f>
        <v>5</v>
      </c>
      <c r="D6" s="36">
        <f>IF(UnosOcena!E6="","",UnosOcena!E6)</f>
        <v>5</v>
      </c>
      <c r="E6" s="36">
        <f>IF(UnosOcena!F6="","",UnosOcena!F6)</f>
        <v>5</v>
      </c>
      <c r="F6" s="36">
        <f>IF(UnosOcena!G6="","",UnosOcena!G6)</f>
        <v>5</v>
      </c>
      <c r="G6" s="36">
        <f>IF(UnosOcena!H6="","",UnosOcena!H6)</f>
        <v>5</v>
      </c>
      <c r="H6" s="36">
        <f>IF(UnosOcena!I6="","",UnosOcena!I6)</f>
        <v>5</v>
      </c>
      <c r="I6" s="36">
        <f>IF(UnosOcena!J6="","",UnosOcena!J6)</f>
        <v>5</v>
      </c>
      <c r="J6" s="36">
        <f>IF(UnosOcena!K6="","",UnosOcena!K6)</f>
        <v>5</v>
      </c>
      <c r="K6" s="36">
        <f>IF(UnosOcena!L6="","",UnosOcena!L6)</f>
        <v>5</v>
      </c>
      <c r="L6" s="36">
        <f>IF(UnosOcena!M6="","",UnosOcena!M6)</f>
        <v>5</v>
      </c>
      <c r="M6" s="36">
        <f>IF(UnosOcena!N6="","",UnosOcena!N6)</f>
        <v>5</v>
      </c>
      <c r="N6" s="36">
        <f>IF(UnosOcena!O6="","",UnosOcena!O6)</f>
        <v>5</v>
      </c>
      <c r="O6" s="36">
        <f>IF(UnosOcena!P6="","",UnosOcena!P6)</f>
        <v>5</v>
      </c>
      <c r="P6" s="45">
        <f>IF(UnosOcena!Q6="","",UnosOcena!Q6)</f>
        <v>5</v>
      </c>
      <c r="Q6" s="6">
        <f>IF(UnosOcena!U6="","",UnosOcena!U6)</f>
        <v>5</v>
      </c>
      <c r="R6" s="146">
        <f>Proracun2!M6</f>
        <v>5</v>
      </c>
      <c r="S6" s="46">
        <f>IF(UnosOcena!S6="","",UnosOcena!S6)</f>
        <v>5</v>
      </c>
      <c r="T6" s="47">
        <f>IF(UnosOcena!T6="","",UnosOcena!T6)</f>
      </c>
      <c r="U6" s="44">
        <f>UnosOcena!V6</f>
        <v>0</v>
      </c>
      <c r="V6" s="45">
        <f>UnosOcena!W6</f>
        <v>0</v>
      </c>
    </row>
    <row r="7" spans="1:22" ht="12.75">
      <c r="A7" s="26">
        <v>2</v>
      </c>
      <c r="B7" s="9">
        <f>IF(UnosOcena!B7="","",UnosOcena!B7)</f>
      </c>
      <c r="C7" s="42">
        <f>IF(UnosOcena!D7="","",UnosOcena!D7)</f>
      </c>
      <c r="D7" s="39">
        <f>IF(UnosOcena!E7="","",UnosOcena!E7)</f>
      </c>
      <c r="E7" s="39">
        <f>IF(UnosOcena!F7="","",UnosOcena!F7)</f>
      </c>
      <c r="F7" s="39">
        <f>IF(UnosOcena!G7="","",UnosOcena!G7)</f>
      </c>
      <c r="G7" s="39">
        <f>IF(UnosOcena!H7="","",UnosOcena!H7)</f>
      </c>
      <c r="H7" s="39">
        <f>IF(UnosOcena!I7="","",UnosOcena!I7)</f>
      </c>
      <c r="I7" s="39">
        <f>IF(UnosOcena!J7="","",UnosOcena!J7)</f>
      </c>
      <c r="J7" s="39">
        <f>IF(UnosOcena!K7="","",UnosOcena!K7)</f>
      </c>
      <c r="K7" s="39">
        <f>IF(UnosOcena!L7="","",UnosOcena!L7)</f>
      </c>
      <c r="L7" s="39">
        <f>IF(UnosOcena!M7="","",UnosOcena!M7)</f>
      </c>
      <c r="M7" s="39">
        <f>IF(UnosOcena!N7="","",UnosOcena!N7)</f>
      </c>
      <c r="N7" s="39">
        <f>IF(UnosOcena!O7="","",UnosOcena!O7)</f>
      </c>
      <c r="O7" s="39">
        <f>IF(UnosOcena!P7="","",UnosOcena!P7)</f>
      </c>
      <c r="P7" s="43">
        <f>IF(UnosOcena!Q7="","",UnosOcena!Q7)</f>
      </c>
      <c r="Q7" s="6">
        <f>IF(UnosOcena!U7="","",UnosOcena!U7)</f>
      </c>
      <c r="R7" s="146" t="str">
        <f>Proracun2!M7</f>
        <v>N</v>
      </c>
      <c r="S7" s="1">
        <f>IF(UnosOcena!S7="","",UnosOcena!S7)</f>
      </c>
      <c r="T7" s="4">
        <f>IF(UnosOcena!T7="","",UnosOcena!T7)</f>
      </c>
      <c r="U7" s="42">
        <f>UnosOcena!V7</f>
        <v>0</v>
      </c>
      <c r="V7" s="43">
        <f>UnosOcena!W7</f>
        <v>0</v>
      </c>
    </row>
    <row r="8" spans="1:22" ht="12.75">
      <c r="A8" s="26">
        <v>3</v>
      </c>
      <c r="B8" s="9">
        <f>IF(UnosOcena!B8="","",UnosOcena!B8)</f>
      </c>
      <c r="C8" s="42">
        <f>IF(UnosOcena!D8="","",UnosOcena!D8)</f>
      </c>
      <c r="D8" s="39">
        <f>IF(UnosOcena!E8="","",UnosOcena!E8)</f>
      </c>
      <c r="E8" s="39">
        <f>IF(UnosOcena!F8="","",UnosOcena!F8)</f>
      </c>
      <c r="F8" s="39">
        <f>IF(UnosOcena!G8="","",UnosOcena!G8)</f>
      </c>
      <c r="G8" s="39">
        <f>IF(UnosOcena!H8="","",UnosOcena!H8)</f>
      </c>
      <c r="H8" s="39">
        <f>IF(UnosOcena!I8="","",UnosOcena!I8)</f>
      </c>
      <c r="I8" s="39">
        <f>IF(UnosOcena!J8="","",UnosOcena!J8)</f>
      </c>
      <c r="J8" s="39">
        <f>IF(UnosOcena!K8="","",UnosOcena!K8)</f>
      </c>
      <c r="K8" s="39">
        <f>IF(UnosOcena!L8="","",UnosOcena!L8)</f>
      </c>
      <c r="L8" s="39">
        <f>IF(UnosOcena!M8="","",UnosOcena!M8)</f>
      </c>
      <c r="M8" s="39">
        <f>IF(UnosOcena!N8="","",UnosOcena!N8)</f>
      </c>
      <c r="N8" s="39">
        <f>IF(UnosOcena!O8="","",UnosOcena!O8)</f>
      </c>
      <c r="O8" s="39">
        <f>IF(UnosOcena!P8="","",UnosOcena!P8)</f>
      </c>
      <c r="P8" s="43">
        <f>IF(UnosOcena!Q8="","",UnosOcena!Q8)</f>
      </c>
      <c r="Q8" s="6">
        <f>IF(UnosOcena!U8="","",UnosOcena!U8)</f>
      </c>
      <c r="R8" s="146" t="str">
        <f>Proracun2!M8</f>
        <v>N</v>
      </c>
      <c r="S8" s="1">
        <f>IF(UnosOcena!S8="","",UnosOcena!S8)</f>
      </c>
      <c r="T8" s="4">
        <f>IF(UnosOcena!T8="","",UnosOcena!T8)</f>
      </c>
      <c r="U8" s="42">
        <f>UnosOcena!V8</f>
        <v>0</v>
      </c>
      <c r="V8" s="43">
        <f>UnosOcena!W8</f>
        <v>0</v>
      </c>
    </row>
    <row r="9" spans="1:22" ht="12.75">
      <c r="A9" s="26">
        <v>4</v>
      </c>
      <c r="B9" s="9">
        <f>IF(UnosOcena!B9="","",UnosOcena!B9)</f>
      </c>
      <c r="C9" s="42">
        <f>IF(UnosOcena!D9="","",UnosOcena!D9)</f>
      </c>
      <c r="D9" s="39">
        <f>IF(UnosOcena!E9="","",UnosOcena!E9)</f>
      </c>
      <c r="E9" s="39">
        <f>IF(UnosOcena!F9="","",UnosOcena!F9)</f>
      </c>
      <c r="F9" s="39">
        <f>IF(UnosOcena!G9="","",UnosOcena!G9)</f>
      </c>
      <c r="G9" s="39">
        <f>IF(UnosOcena!H9="","",UnosOcena!H9)</f>
      </c>
      <c r="H9" s="39">
        <f>IF(UnosOcena!I9="","",UnosOcena!I9)</f>
      </c>
      <c r="I9" s="39">
        <f>IF(UnosOcena!J9="","",UnosOcena!J9)</f>
      </c>
      <c r="J9" s="39">
        <f>IF(UnosOcena!K9="","",UnosOcena!K9)</f>
      </c>
      <c r="K9" s="39">
        <f>IF(UnosOcena!L9="","",UnosOcena!L9)</f>
      </c>
      <c r="L9" s="39">
        <f>IF(UnosOcena!M9="","",UnosOcena!M9)</f>
      </c>
      <c r="M9" s="39">
        <f>IF(UnosOcena!N9="","",UnosOcena!N9)</f>
      </c>
      <c r="N9" s="39">
        <f>IF(UnosOcena!O9="","",UnosOcena!O9)</f>
      </c>
      <c r="O9" s="39">
        <f>IF(UnosOcena!P9="","",UnosOcena!P9)</f>
      </c>
      <c r="P9" s="43">
        <f>IF(UnosOcena!Q9="","",UnosOcena!Q9)</f>
      </c>
      <c r="Q9" s="6">
        <f>IF(UnosOcena!U9="","",UnosOcena!U9)</f>
      </c>
      <c r="R9" s="146" t="str">
        <f>Proracun2!M9</f>
        <v>N</v>
      </c>
      <c r="S9" s="1">
        <f>IF(UnosOcena!S9="","",UnosOcena!S9)</f>
      </c>
      <c r="T9" s="4">
        <f>IF(UnosOcena!T9="","",UnosOcena!T9)</f>
      </c>
      <c r="U9" s="42">
        <f>UnosOcena!V9</f>
        <v>0</v>
      </c>
      <c r="V9" s="43">
        <f>UnosOcena!W9</f>
        <v>0</v>
      </c>
    </row>
    <row r="10" spans="1:22" ht="12.75">
      <c r="A10" s="26">
        <v>5</v>
      </c>
      <c r="B10" s="9">
        <f>IF(UnosOcena!B10="","",UnosOcena!B10)</f>
      </c>
      <c r="C10" s="42">
        <f>IF(UnosOcena!D10="","",UnosOcena!D10)</f>
      </c>
      <c r="D10" s="39">
        <f>IF(UnosOcena!E10="","",UnosOcena!E10)</f>
      </c>
      <c r="E10" s="39">
        <f>IF(UnosOcena!F10="","",UnosOcena!F10)</f>
      </c>
      <c r="F10" s="39">
        <f>IF(UnosOcena!G10="","",UnosOcena!G10)</f>
      </c>
      <c r="G10" s="39">
        <f>IF(UnosOcena!H10="","",UnosOcena!H10)</f>
      </c>
      <c r="H10" s="39">
        <f>IF(UnosOcena!I10="","",UnosOcena!I10)</f>
      </c>
      <c r="I10" s="39">
        <f>IF(UnosOcena!J10="","",UnosOcena!J10)</f>
      </c>
      <c r="J10" s="39">
        <f>IF(UnosOcena!K10="","",UnosOcena!K10)</f>
      </c>
      <c r="K10" s="39">
        <f>IF(UnosOcena!L10="","",UnosOcena!L10)</f>
      </c>
      <c r="L10" s="39">
        <f>IF(UnosOcena!M10="","",UnosOcena!M10)</f>
      </c>
      <c r="M10" s="39">
        <f>IF(UnosOcena!N10="","",UnosOcena!N10)</f>
      </c>
      <c r="N10" s="39">
        <f>IF(UnosOcena!O10="","",UnosOcena!O10)</f>
      </c>
      <c r="O10" s="39">
        <f>IF(UnosOcena!P10="","",UnosOcena!P10)</f>
      </c>
      <c r="P10" s="43">
        <f>IF(UnosOcena!Q10="","",UnosOcena!Q10)</f>
      </c>
      <c r="Q10" s="6">
        <f>IF(UnosOcena!U10="","",UnosOcena!U10)</f>
      </c>
      <c r="R10" s="146" t="str">
        <f>Proracun2!M10</f>
        <v>N</v>
      </c>
      <c r="S10" s="1">
        <f>IF(UnosOcena!S10="","",UnosOcena!S10)</f>
      </c>
      <c r="T10" s="4">
        <f>IF(UnosOcena!T10="","",UnosOcena!T10)</f>
      </c>
      <c r="U10" s="42">
        <f>UnosOcena!V10</f>
        <v>0</v>
      </c>
      <c r="V10" s="43">
        <f>UnosOcena!W10</f>
        <v>0</v>
      </c>
    </row>
    <row r="11" spans="1:22" ht="12.75">
      <c r="A11" s="26">
        <v>6</v>
      </c>
      <c r="B11" s="9">
        <f>IF(UnosOcena!B11="","",UnosOcena!B11)</f>
      </c>
      <c r="C11" s="42">
        <f>IF(UnosOcena!D11="","",UnosOcena!D11)</f>
      </c>
      <c r="D11" s="39">
        <f>IF(UnosOcena!E11="","",UnosOcena!E11)</f>
      </c>
      <c r="E11" s="39">
        <f>IF(UnosOcena!F11="","",UnosOcena!F11)</f>
      </c>
      <c r="F11" s="39">
        <f>IF(UnosOcena!G11="","",UnosOcena!G11)</f>
      </c>
      <c r="G11" s="39">
        <f>IF(UnosOcena!H11="","",UnosOcena!H11)</f>
      </c>
      <c r="H11" s="39">
        <f>IF(UnosOcena!I11="","",UnosOcena!I11)</f>
      </c>
      <c r="I11" s="39">
        <f>IF(UnosOcena!J11="","",UnosOcena!J11)</f>
      </c>
      <c r="J11" s="39">
        <f>IF(UnosOcena!K11="","",UnosOcena!K11)</f>
      </c>
      <c r="K11" s="39">
        <f>IF(UnosOcena!L11="","",UnosOcena!L11)</f>
      </c>
      <c r="L11" s="39">
        <f>IF(UnosOcena!M11="","",UnosOcena!M11)</f>
      </c>
      <c r="M11" s="39">
        <f>IF(UnosOcena!N11="","",UnosOcena!N11)</f>
      </c>
      <c r="N11" s="39">
        <f>IF(UnosOcena!O11="","",UnosOcena!O11)</f>
      </c>
      <c r="O11" s="39">
        <f>IF(UnosOcena!P11="","",UnosOcena!P11)</f>
      </c>
      <c r="P11" s="43">
        <f>IF(UnosOcena!Q11="","",UnosOcena!Q11)</f>
      </c>
      <c r="Q11" s="6">
        <f>IF(UnosOcena!U11="","",UnosOcena!U11)</f>
      </c>
      <c r="R11" s="146" t="str">
        <f>Proracun2!M11</f>
        <v>N</v>
      </c>
      <c r="S11" s="1">
        <f>IF(UnosOcena!S11="","",UnosOcena!S11)</f>
      </c>
      <c r="T11" s="4">
        <f>IF(UnosOcena!T11="","",UnosOcena!T11)</f>
      </c>
      <c r="U11" s="42">
        <f>UnosOcena!V11</f>
        <v>0</v>
      </c>
      <c r="V11" s="43">
        <f>UnosOcena!W11</f>
        <v>0</v>
      </c>
    </row>
    <row r="12" spans="1:22" ht="12.75">
      <c r="A12" s="26">
        <v>7</v>
      </c>
      <c r="B12" s="9">
        <f>IF(UnosOcena!B12="","",UnosOcena!B12)</f>
      </c>
      <c r="C12" s="42">
        <f>IF(UnosOcena!D12="","",UnosOcena!D12)</f>
      </c>
      <c r="D12" s="39">
        <f>IF(UnosOcena!E12="","",UnosOcena!E12)</f>
      </c>
      <c r="E12" s="39">
        <f>IF(UnosOcena!F12="","",UnosOcena!F12)</f>
      </c>
      <c r="F12" s="39">
        <f>IF(UnosOcena!G12="","",UnosOcena!G12)</f>
      </c>
      <c r="G12" s="39">
        <f>IF(UnosOcena!H12="","",UnosOcena!H12)</f>
      </c>
      <c r="H12" s="39">
        <f>IF(UnosOcena!I12="","",UnosOcena!I12)</f>
      </c>
      <c r="I12" s="39">
        <f>IF(UnosOcena!J12="","",UnosOcena!J12)</f>
      </c>
      <c r="J12" s="39">
        <f>IF(UnosOcena!K12="","",UnosOcena!K12)</f>
      </c>
      <c r="K12" s="39">
        <f>IF(UnosOcena!L12="","",UnosOcena!L12)</f>
      </c>
      <c r="L12" s="39">
        <f>IF(UnosOcena!M12="","",UnosOcena!M12)</f>
      </c>
      <c r="M12" s="39">
        <f>IF(UnosOcena!N12="","",UnosOcena!N12)</f>
      </c>
      <c r="N12" s="39">
        <f>IF(UnosOcena!O12="","",UnosOcena!O12)</f>
      </c>
      <c r="O12" s="39">
        <f>IF(UnosOcena!P12="","",UnosOcena!P12)</f>
      </c>
      <c r="P12" s="43">
        <f>IF(UnosOcena!Q12="","",UnosOcena!Q12)</f>
      </c>
      <c r="Q12" s="6">
        <f>IF(UnosOcena!U12="","",UnosOcena!U12)</f>
      </c>
      <c r="R12" s="146" t="str">
        <f>Proracun2!M12</f>
        <v>N</v>
      </c>
      <c r="S12" s="1">
        <f>IF(UnosOcena!S12="","",UnosOcena!S12)</f>
      </c>
      <c r="T12" s="4">
        <f>IF(UnosOcena!T12="","",UnosOcena!T12)</f>
      </c>
      <c r="U12" s="42">
        <f>UnosOcena!V12</f>
        <v>0</v>
      </c>
      <c r="V12" s="43">
        <f>UnosOcena!W12</f>
        <v>0</v>
      </c>
    </row>
    <row r="13" spans="1:22" ht="12.75">
      <c r="A13" s="26">
        <v>8</v>
      </c>
      <c r="B13" s="9">
        <f>IF(UnosOcena!B13="","",UnosOcena!B13)</f>
      </c>
      <c r="C13" s="42">
        <f>IF(UnosOcena!D13="","",UnosOcena!D13)</f>
      </c>
      <c r="D13" s="39">
        <f>IF(UnosOcena!E13="","",UnosOcena!E13)</f>
      </c>
      <c r="E13" s="39">
        <f>IF(UnosOcena!F13="","",UnosOcena!F13)</f>
      </c>
      <c r="F13" s="39">
        <f>IF(UnosOcena!G13="","",UnosOcena!G13)</f>
      </c>
      <c r="G13" s="39">
        <f>IF(UnosOcena!H13="","",UnosOcena!H13)</f>
      </c>
      <c r="H13" s="39">
        <f>IF(UnosOcena!I13="","",UnosOcena!I13)</f>
      </c>
      <c r="I13" s="39">
        <f>IF(UnosOcena!J13="","",UnosOcena!J13)</f>
      </c>
      <c r="J13" s="39">
        <f>IF(UnosOcena!K13="","",UnosOcena!K13)</f>
      </c>
      <c r="K13" s="39">
        <f>IF(UnosOcena!L13="","",UnosOcena!L13)</f>
      </c>
      <c r="L13" s="39">
        <f>IF(UnosOcena!M13="","",UnosOcena!M13)</f>
      </c>
      <c r="M13" s="39">
        <f>IF(UnosOcena!N13="","",UnosOcena!N13)</f>
      </c>
      <c r="N13" s="39">
        <f>IF(UnosOcena!O13="","",UnosOcena!O13)</f>
      </c>
      <c r="O13" s="39">
        <f>IF(UnosOcena!P13="","",UnosOcena!P13)</f>
      </c>
      <c r="P13" s="43">
        <f>IF(UnosOcena!Q13="","",UnosOcena!Q13)</f>
      </c>
      <c r="Q13" s="6">
        <f>IF(UnosOcena!U13="","",UnosOcena!U13)</f>
      </c>
      <c r="R13" s="146" t="str">
        <f>Proracun2!M13</f>
        <v>N</v>
      </c>
      <c r="S13" s="1">
        <f>IF(UnosOcena!S13="","",UnosOcena!S13)</f>
      </c>
      <c r="T13" s="4">
        <f>IF(UnosOcena!T13="","",UnosOcena!T13)</f>
      </c>
      <c r="U13" s="42">
        <f>UnosOcena!V13</f>
        <v>0</v>
      </c>
      <c r="V13" s="43">
        <f>UnosOcena!W13</f>
        <v>0</v>
      </c>
    </row>
    <row r="14" spans="1:22" ht="12.75">
      <c r="A14" s="26">
        <v>9</v>
      </c>
      <c r="B14" s="9">
        <f>IF(UnosOcena!B14="","",UnosOcena!B14)</f>
      </c>
      <c r="C14" s="42">
        <f>IF(UnosOcena!D14="","",UnosOcena!D14)</f>
      </c>
      <c r="D14" s="39">
        <f>IF(UnosOcena!E14="","",UnosOcena!E14)</f>
      </c>
      <c r="E14" s="39">
        <f>IF(UnosOcena!F14="","",UnosOcena!F14)</f>
      </c>
      <c r="F14" s="39">
        <f>IF(UnosOcena!G14="","",UnosOcena!G14)</f>
      </c>
      <c r="G14" s="39">
        <f>IF(UnosOcena!H14="","",UnosOcena!H14)</f>
      </c>
      <c r="H14" s="39">
        <f>IF(UnosOcena!I14="","",UnosOcena!I14)</f>
      </c>
      <c r="I14" s="39">
        <f>IF(UnosOcena!J14="","",UnosOcena!J14)</f>
      </c>
      <c r="J14" s="39">
        <f>IF(UnosOcena!K14="","",UnosOcena!K14)</f>
      </c>
      <c r="K14" s="39">
        <f>IF(UnosOcena!L14="","",UnosOcena!L14)</f>
      </c>
      <c r="L14" s="39">
        <f>IF(UnosOcena!M14="","",UnosOcena!M14)</f>
      </c>
      <c r="M14" s="39">
        <f>IF(UnosOcena!N14="","",UnosOcena!N14)</f>
      </c>
      <c r="N14" s="39">
        <f>IF(UnosOcena!O14="","",UnosOcena!O14)</f>
      </c>
      <c r="O14" s="39">
        <f>IF(UnosOcena!P14="","",UnosOcena!P14)</f>
      </c>
      <c r="P14" s="43">
        <f>IF(UnosOcena!Q14="","",UnosOcena!Q14)</f>
      </c>
      <c r="Q14" s="6">
        <f>IF(UnosOcena!U14="","",UnosOcena!U14)</f>
      </c>
      <c r="R14" s="146" t="str">
        <f>Proracun2!M14</f>
        <v>N</v>
      </c>
      <c r="S14" s="1">
        <f>IF(UnosOcena!S14="","",UnosOcena!S14)</f>
      </c>
      <c r="T14" s="4">
        <f>IF(UnosOcena!T14="","",UnosOcena!T14)</f>
      </c>
      <c r="U14" s="42">
        <f>UnosOcena!V14</f>
        <v>0</v>
      </c>
      <c r="V14" s="43">
        <f>UnosOcena!W14</f>
        <v>0</v>
      </c>
    </row>
    <row r="15" spans="1:22" ht="12.75">
      <c r="A15" s="26">
        <v>10</v>
      </c>
      <c r="B15" s="9">
        <f>IF(UnosOcena!B15="","",UnosOcena!B15)</f>
      </c>
      <c r="C15" s="42">
        <f>IF(UnosOcena!D15="","",UnosOcena!D15)</f>
      </c>
      <c r="D15" s="39">
        <f>IF(UnosOcena!E15="","",UnosOcena!E15)</f>
      </c>
      <c r="E15" s="39">
        <f>IF(UnosOcena!F15="","",UnosOcena!F15)</f>
      </c>
      <c r="F15" s="39">
        <f>IF(UnosOcena!G15="","",UnosOcena!G15)</f>
      </c>
      <c r="G15" s="39">
        <f>IF(UnosOcena!H15="","",UnosOcena!H15)</f>
      </c>
      <c r="H15" s="39">
        <f>IF(UnosOcena!I15="","",UnosOcena!I15)</f>
      </c>
      <c r="I15" s="39">
        <f>IF(UnosOcena!J15="","",UnosOcena!J15)</f>
      </c>
      <c r="J15" s="39">
        <f>IF(UnosOcena!K15="","",UnosOcena!K15)</f>
      </c>
      <c r="K15" s="39">
        <f>IF(UnosOcena!L15="","",UnosOcena!L15)</f>
      </c>
      <c r="L15" s="39">
        <f>IF(UnosOcena!M15="","",UnosOcena!M15)</f>
      </c>
      <c r="M15" s="39">
        <f>IF(UnosOcena!N15="","",UnosOcena!N15)</f>
      </c>
      <c r="N15" s="39">
        <f>IF(UnosOcena!O15="","",UnosOcena!O15)</f>
      </c>
      <c r="O15" s="39">
        <f>IF(UnosOcena!P15="","",UnosOcena!P15)</f>
      </c>
      <c r="P15" s="43">
        <f>IF(UnosOcena!Q15="","",UnosOcena!Q15)</f>
      </c>
      <c r="Q15" s="6">
        <f>IF(UnosOcena!U15="","",UnosOcena!U15)</f>
      </c>
      <c r="R15" s="146" t="str">
        <f>Proracun2!M15</f>
        <v>N</v>
      </c>
      <c r="S15" s="1">
        <f>IF(UnosOcena!S15="","",UnosOcena!S15)</f>
      </c>
      <c r="T15" s="4">
        <f>IF(UnosOcena!T15="","",UnosOcena!T15)</f>
      </c>
      <c r="U15" s="42">
        <f>UnosOcena!V15</f>
        <v>0</v>
      </c>
      <c r="V15" s="43">
        <f>UnosOcena!W15</f>
        <v>0</v>
      </c>
    </row>
    <row r="16" spans="1:22" ht="12.75">
      <c r="A16" s="26">
        <v>11</v>
      </c>
      <c r="B16" s="9">
        <f>IF(UnosOcena!B16="","",UnosOcena!B16)</f>
      </c>
      <c r="C16" s="42">
        <f>IF(UnosOcena!D16="","",UnosOcena!D16)</f>
      </c>
      <c r="D16" s="39">
        <f>IF(UnosOcena!E16="","",UnosOcena!E16)</f>
      </c>
      <c r="E16" s="39">
        <f>IF(UnosOcena!F16="","",UnosOcena!F16)</f>
      </c>
      <c r="F16" s="39">
        <f>IF(UnosOcena!G16="","",UnosOcena!G16)</f>
      </c>
      <c r="G16" s="39">
        <f>IF(UnosOcena!H16="","",UnosOcena!H16)</f>
      </c>
      <c r="H16" s="39">
        <f>IF(UnosOcena!I16="","",UnosOcena!I16)</f>
      </c>
      <c r="I16" s="39">
        <f>IF(UnosOcena!J16="","",UnosOcena!J16)</f>
      </c>
      <c r="J16" s="39">
        <f>IF(UnosOcena!K16="","",UnosOcena!K16)</f>
      </c>
      <c r="K16" s="39">
        <f>IF(UnosOcena!L16="","",UnosOcena!L16)</f>
      </c>
      <c r="L16" s="39">
        <f>IF(UnosOcena!M16="","",UnosOcena!M16)</f>
      </c>
      <c r="M16" s="39">
        <f>IF(UnosOcena!N16="","",UnosOcena!N16)</f>
      </c>
      <c r="N16" s="39">
        <f>IF(UnosOcena!O16="","",UnosOcena!O16)</f>
      </c>
      <c r="O16" s="39">
        <f>IF(UnosOcena!P16="","",UnosOcena!P16)</f>
      </c>
      <c r="P16" s="43">
        <f>IF(UnosOcena!Q16="","",UnosOcena!Q16)</f>
      </c>
      <c r="Q16" s="6">
        <f>IF(UnosOcena!U16="","",UnosOcena!U16)</f>
      </c>
      <c r="R16" s="146" t="str">
        <f>Proracun2!M16</f>
        <v>N</v>
      </c>
      <c r="S16" s="1">
        <f>IF(UnosOcena!S16="","",UnosOcena!S16)</f>
      </c>
      <c r="T16" s="4">
        <f>IF(UnosOcena!T16="","",UnosOcena!T16)</f>
      </c>
      <c r="U16" s="42">
        <f>UnosOcena!V16</f>
        <v>0</v>
      </c>
      <c r="V16" s="43">
        <f>UnosOcena!W16</f>
        <v>0</v>
      </c>
    </row>
    <row r="17" spans="1:22" ht="12.75">
      <c r="A17" s="26">
        <v>12</v>
      </c>
      <c r="B17" s="9">
        <f>IF(UnosOcena!B17="","",UnosOcena!B17)</f>
      </c>
      <c r="C17" s="42">
        <f>IF(UnosOcena!D17="","",UnosOcena!D17)</f>
      </c>
      <c r="D17" s="39">
        <f>IF(UnosOcena!E17="","",UnosOcena!E17)</f>
      </c>
      <c r="E17" s="39">
        <f>IF(UnosOcena!F17="","",UnosOcena!F17)</f>
      </c>
      <c r="F17" s="39">
        <f>IF(UnosOcena!G17="","",UnosOcena!G17)</f>
      </c>
      <c r="G17" s="39">
        <f>IF(UnosOcena!H17="","",UnosOcena!H17)</f>
      </c>
      <c r="H17" s="39">
        <f>IF(UnosOcena!I17="","",UnosOcena!I17)</f>
      </c>
      <c r="I17" s="39">
        <f>IF(UnosOcena!J17="","",UnosOcena!J17)</f>
      </c>
      <c r="J17" s="39">
        <f>IF(UnosOcena!K17="","",UnosOcena!K17)</f>
      </c>
      <c r="K17" s="39">
        <f>IF(UnosOcena!L17="","",UnosOcena!L17)</f>
      </c>
      <c r="L17" s="39">
        <f>IF(UnosOcena!M17="","",UnosOcena!M17)</f>
      </c>
      <c r="M17" s="39">
        <f>IF(UnosOcena!N17="","",UnosOcena!N17)</f>
      </c>
      <c r="N17" s="39">
        <f>IF(UnosOcena!O17="","",UnosOcena!O17)</f>
      </c>
      <c r="O17" s="39">
        <f>IF(UnosOcena!P17="","",UnosOcena!P17)</f>
      </c>
      <c r="P17" s="43">
        <f>IF(UnosOcena!Q17="","",UnosOcena!Q17)</f>
      </c>
      <c r="Q17" s="6">
        <f>IF(UnosOcena!U17="","",UnosOcena!U17)</f>
      </c>
      <c r="R17" s="146" t="str">
        <f>Proracun2!M17</f>
        <v>N</v>
      </c>
      <c r="S17" s="1">
        <f>IF(UnosOcena!S17="","",UnosOcena!S17)</f>
      </c>
      <c r="T17" s="4">
        <f>IF(UnosOcena!T17="","",UnosOcena!T17)</f>
      </c>
      <c r="U17" s="42">
        <f>UnosOcena!V17</f>
        <v>0</v>
      </c>
      <c r="V17" s="43">
        <f>UnosOcena!W17</f>
        <v>0</v>
      </c>
    </row>
    <row r="18" spans="1:22" ht="12.75">
      <c r="A18" s="26">
        <v>13</v>
      </c>
      <c r="B18" s="9">
        <f>IF(UnosOcena!B18="","",UnosOcena!B18)</f>
      </c>
      <c r="C18" s="42">
        <f>IF(UnosOcena!D18="","",UnosOcena!D18)</f>
      </c>
      <c r="D18" s="39">
        <f>IF(UnosOcena!E18="","",UnosOcena!E18)</f>
      </c>
      <c r="E18" s="39">
        <f>IF(UnosOcena!F18="","",UnosOcena!F18)</f>
      </c>
      <c r="F18" s="39">
        <f>IF(UnosOcena!G18="","",UnosOcena!G18)</f>
      </c>
      <c r="G18" s="39">
        <f>IF(UnosOcena!H18="","",UnosOcena!H18)</f>
      </c>
      <c r="H18" s="39">
        <f>IF(UnosOcena!I18="","",UnosOcena!I18)</f>
      </c>
      <c r="I18" s="39">
        <f>IF(UnosOcena!J18="","",UnosOcena!J18)</f>
      </c>
      <c r="J18" s="39">
        <f>IF(UnosOcena!K18="","",UnosOcena!K18)</f>
      </c>
      <c r="K18" s="39">
        <f>IF(UnosOcena!L18="","",UnosOcena!L18)</f>
      </c>
      <c r="L18" s="39">
        <f>IF(UnosOcena!M18="","",UnosOcena!M18)</f>
      </c>
      <c r="M18" s="39">
        <f>IF(UnosOcena!N18="","",UnosOcena!N18)</f>
      </c>
      <c r="N18" s="39">
        <f>IF(UnosOcena!O18="","",UnosOcena!O18)</f>
      </c>
      <c r="O18" s="39">
        <f>IF(UnosOcena!P18="","",UnosOcena!P18)</f>
      </c>
      <c r="P18" s="43">
        <f>IF(UnosOcena!Q18="","",UnosOcena!Q18)</f>
      </c>
      <c r="Q18" s="6">
        <f>IF(UnosOcena!U18="","",UnosOcena!U18)</f>
      </c>
      <c r="R18" s="146" t="str">
        <f>Proracun2!M18</f>
        <v>N</v>
      </c>
      <c r="S18" s="1">
        <f>IF(UnosOcena!S18="","",UnosOcena!S18)</f>
      </c>
      <c r="T18" s="4">
        <f>IF(UnosOcena!T18="","",UnosOcena!T18)</f>
      </c>
      <c r="U18" s="42">
        <f>UnosOcena!V18</f>
        <v>0</v>
      </c>
      <c r="V18" s="43">
        <f>UnosOcena!W18</f>
        <v>0</v>
      </c>
    </row>
    <row r="19" spans="1:22" ht="12.75">
      <c r="A19" s="26">
        <v>14</v>
      </c>
      <c r="B19" s="9">
        <f>IF(UnosOcena!B19="","",UnosOcena!B19)</f>
      </c>
      <c r="C19" s="42">
        <f>IF(UnosOcena!D19="","",UnosOcena!D19)</f>
      </c>
      <c r="D19" s="39">
        <f>IF(UnosOcena!E19="","",UnosOcena!E19)</f>
      </c>
      <c r="E19" s="39">
        <f>IF(UnosOcena!F19="","",UnosOcena!F19)</f>
      </c>
      <c r="F19" s="39">
        <f>IF(UnosOcena!G19="","",UnosOcena!G19)</f>
      </c>
      <c r="G19" s="39">
        <f>IF(UnosOcena!H19="","",UnosOcena!H19)</f>
      </c>
      <c r="H19" s="39">
        <f>IF(UnosOcena!I19="","",UnosOcena!I19)</f>
      </c>
      <c r="I19" s="39">
        <f>IF(UnosOcena!J19="","",UnosOcena!J19)</f>
      </c>
      <c r="J19" s="39">
        <f>IF(UnosOcena!K19="","",UnosOcena!K19)</f>
      </c>
      <c r="K19" s="39">
        <f>IF(UnosOcena!L19="","",UnosOcena!L19)</f>
      </c>
      <c r="L19" s="39">
        <f>IF(UnosOcena!M19="","",UnosOcena!M19)</f>
      </c>
      <c r="M19" s="39">
        <f>IF(UnosOcena!N19="","",UnosOcena!N19)</f>
      </c>
      <c r="N19" s="39">
        <f>IF(UnosOcena!O19="","",UnosOcena!O19)</f>
      </c>
      <c r="O19" s="39">
        <f>IF(UnosOcena!P19="","",UnosOcena!P19)</f>
      </c>
      <c r="P19" s="43">
        <f>IF(UnosOcena!Q19="","",UnosOcena!Q19)</f>
      </c>
      <c r="Q19" s="6">
        <f>IF(UnosOcena!U19="","",UnosOcena!U19)</f>
      </c>
      <c r="R19" s="146" t="str">
        <f>Proracun2!M19</f>
        <v>N</v>
      </c>
      <c r="S19" s="1">
        <f>IF(UnosOcena!S19="","",UnosOcena!S19)</f>
      </c>
      <c r="T19" s="4">
        <f>IF(UnosOcena!T19="","",UnosOcena!T19)</f>
      </c>
      <c r="U19" s="42">
        <f>UnosOcena!V19</f>
        <v>0</v>
      </c>
      <c r="V19" s="43">
        <f>UnosOcena!W19</f>
        <v>0</v>
      </c>
    </row>
    <row r="20" spans="1:22" ht="12.75">
      <c r="A20" s="26">
        <v>15</v>
      </c>
      <c r="B20" s="9">
        <f>IF(UnosOcena!B20="","",UnosOcena!B20)</f>
      </c>
      <c r="C20" s="42">
        <f>IF(UnosOcena!D20="","",UnosOcena!D20)</f>
      </c>
      <c r="D20" s="39">
        <f>IF(UnosOcena!E20="","",UnosOcena!E20)</f>
      </c>
      <c r="E20" s="39">
        <f>IF(UnosOcena!F20="","",UnosOcena!F20)</f>
      </c>
      <c r="F20" s="39">
        <f>IF(UnosOcena!G20="","",UnosOcena!G20)</f>
      </c>
      <c r="G20" s="39">
        <f>IF(UnosOcena!H20="","",UnosOcena!H20)</f>
      </c>
      <c r="H20" s="39">
        <f>IF(UnosOcena!I20="","",UnosOcena!I20)</f>
      </c>
      <c r="I20" s="39">
        <f>IF(UnosOcena!J20="","",UnosOcena!J20)</f>
      </c>
      <c r="J20" s="39">
        <f>IF(UnosOcena!K20="","",UnosOcena!K20)</f>
      </c>
      <c r="K20" s="39">
        <f>IF(UnosOcena!L20="","",UnosOcena!L20)</f>
      </c>
      <c r="L20" s="39">
        <f>IF(UnosOcena!M20="","",UnosOcena!M20)</f>
      </c>
      <c r="M20" s="39">
        <f>IF(UnosOcena!N20="","",UnosOcena!N20)</f>
      </c>
      <c r="N20" s="39">
        <f>IF(UnosOcena!O20="","",UnosOcena!O20)</f>
      </c>
      <c r="O20" s="39">
        <f>IF(UnosOcena!P20="","",UnosOcena!P20)</f>
      </c>
      <c r="P20" s="43">
        <f>IF(UnosOcena!Q20="","",UnosOcena!Q20)</f>
      </c>
      <c r="Q20" s="6">
        <f>IF(UnosOcena!U20="","",UnosOcena!U20)</f>
      </c>
      <c r="R20" s="146" t="str">
        <f>Proracun2!M20</f>
        <v>N</v>
      </c>
      <c r="S20" s="1">
        <f>IF(UnosOcena!S20="","",UnosOcena!S20)</f>
      </c>
      <c r="T20" s="4">
        <f>IF(UnosOcena!T20="","",UnosOcena!T20)</f>
      </c>
      <c r="U20" s="42">
        <f>UnosOcena!V20</f>
        <v>0</v>
      </c>
      <c r="V20" s="43">
        <f>UnosOcena!W20</f>
        <v>0</v>
      </c>
    </row>
    <row r="21" spans="1:22" ht="12.75">
      <c r="A21" s="26">
        <v>16</v>
      </c>
      <c r="B21" s="9">
        <f>IF(UnosOcena!B21="","",UnosOcena!B21)</f>
      </c>
      <c r="C21" s="42">
        <f>IF(UnosOcena!D21="","",UnosOcena!D21)</f>
      </c>
      <c r="D21" s="39">
        <f>IF(UnosOcena!E21="","",UnosOcena!E21)</f>
      </c>
      <c r="E21" s="39">
        <f>IF(UnosOcena!F21="","",UnosOcena!F21)</f>
      </c>
      <c r="F21" s="39">
        <f>IF(UnosOcena!G21="","",UnosOcena!G21)</f>
      </c>
      <c r="G21" s="39">
        <f>IF(UnosOcena!H21="","",UnosOcena!H21)</f>
      </c>
      <c r="H21" s="39">
        <f>IF(UnosOcena!I21="","",UnosOcena!I21)</f>
      </c>
      <c r="I21" s="39">
        <f>IF(UnosOcena!J21="","",UnosOcena!J21)</f>
      </c>
      <c r="J21" s="39">
        <f>IF(UnosOcena!K21="","",UnosOcena!K21)</f>
      </c>
      <c r="K21" s="39">
        <f>IF(UnosOcena!L21="","",UnosOcena!L21)</f>
      </c>
      <c r="L21" s="39">
        <f>IF(UnosOcena!M21="","",UnosOcena!M21)</f>
      </c>
      <c r="M21" s="39">
        <f>IF(UnosOcena!N21="","",UnosOcena!N21)</f>
      </c>
      <c r="N21" s="39">
        <f>IF(UnosOcena!O21="","",UnosOcena!O21)</f>
      </c>
      <c r="O21" s="39">
        <f>IF(UnosOcena!P21="","",UnosOcena!P21)</f>
      </c>
      <c r="P21" s="43">
        <f>IF(UnosOcena!Q21="","",UnosOcena!Q21)</f>
      </c>
      <c r="Q21" s="6">
        <f>IF(UnosOcena!U21="","",UnosOcena!U21)</f>
      </c>
      <c r="R21" s="146" t="str">
        <f>Proracun2!M21</f>
        <v>N</v>
      </c>
      <c r="S21" s="1">
        <f>IF(UnosOcena!S21="","",UnosOcena!S21)</f>
      </c>
      <c r="T21" s="4">
        <f>IF(UnosOcena!T21="","",UnosOcena!T21)</f>
      </c>
      <c r="U21" s="42">
        <f>UnosOcena!V21</f>
        <v>0</v>
      </c>
      <c r="V21" s="43">
        <f>UnosOcena!W21</f>
        <v>0</v>
      </c>
    </row>
    <row r="22" spans="1:22" ht="12.75">
      <c r="A22" s="26">
        <v>17</v>
      </c>
      <c r="B22" s="9">
        <f>IF(UnosOcena!B22="","",UnosOcena!B22)</f>
      </c>
      <c r="C22" s="42">
        <f>IF(UnosOcena!D22="","",UnosOcena!D22)</f>
      </c>
      <c r="D22" s="39">
        <f>IF(UnosOcena!E22="","",UnosOcena!E22)</f>
      </c>
      <c r="E22" s="39">
        <f>IF(UnosOcena!F22="","",UnosOcena!F22)</f>
      </c>
      <c r="F22" s="39">
        <f>IF(UnosOcena!G22="","",UnosOcena!G22)</f>
      </c>
      <c r="G22" s="39">
        <f>IF(UnosOcena!H22="","",UnosOcena!H22)</f>
      </c>
      <c r="H22" s="39">
        <f>IF(UnosOcena!I22="","",UnosOcena!I22)</f>
      </c>
      <c r="I22" s="39">
        <f>IF(UnosOcena!J22="","",UnosOcena!J22)</f>
      </c>
      <c r="J22" s="39">
        <f>IF(UnosOcena!K22="","",UnosOcena!K22)</f>
      </c>
      <c r="K22" s="39">
        <f>IF(UnosOcena!L22="","",UnosOcena!L22)</f>
      </c>
      <c r="L22" s="39">
        <f>IF(UnosOcena!M22="","",UnosOcena!M22)</f>
      </c>
      <c r="M22" s="39">
        <f>IF(UnosOcena!N22="","",UnosOcena!N22)</f>
      </c>
      <c r="N22" s="39">
        <f>IF(UnosOcena!O22="","",UnosOcena!O22)</f>
      </c>
      <c r="O22" s="39">
        <f>IF(UnosOcena!P22="","",UnosOcena!P22)</f>
      </c>
      <c r="P22" s="43">
        <f>IF(UnosOcena!Q22="","",UnosOcena!Q22)</f>
      </c>
      <c r="Q22" s="6">
        <f>IF(UnosOcena!U22="","",UnosOcena!U22)</f>
      </c>
      <c r="R22" s="146" t="str">
        <f>Proracun2!M22</f>
        <v>N</v>
      </c>
      <c r="S22" s="1">
        <f>IF(UnosOcena!S22="","",UnosOcena!S22)</f>
      </c>
      <c r="T22" s="4">
        <f>IF(UnosOcena!T22="","",UnosOcena!T22)</f>
      </c>
      <c r="U22" s="42">
        <f>UnosOcena!V22</f>
        <v>0</v>
      </c>
      <c r="V22" s="43">
        <f>UnosOcena!W22</f>
        <v>0</v>
      </c>
    </row>
    <row r="23" spans="1:22" ht="12.75">
      <c r="A23" s="26">
        <v>18</v>
      </c>
      <c r="B23" s="9">
        <f>IF(UnosOcena!B23="","",UnosOcena!B23)</f>
      </c>
      <c r="C23" s="42">
        <f>IF(UnosOcena!D23="","",UnosOcena!D23)</f>
      </c>
      <c r="D23" s="39">
        <f>IF(UnosOcena!E23="","",UnosOcena!E23)</f>
      </c>
      <c r="E23" s="39">
        <f>IF(UnosOcena!F23="","",UnosOcena!F23)</f>
      </c>
      <c r="F23" s="39">
        <f>IF(UnosOcena!G23="","",UnosOcena!G23)</f>
      </c>
      <c r="G23" s="39">
        <f>IF(UnosOcena!H23="","",UnosOcena!H23)</f>
      </c>
      <c r="H23" s="39">
        <f>IF(UnosOcena!I23="","",UnosOcena!I23)</f>
      </c>
      <c r="I23" s="39">
        <f>IF(UnosOcena!J23="","",UnosOcena!J23)</f>
      </c>
      <c r="J23" s="39">
        <f>IF(UnosOcena!K23="","",UnosOcena!K23)</f>
      </c>
      <c r="K23" s="39">
        <f>IF(UnosOcena!L23="","",UnosOcena!L23)</f>
      </c>
      <c r="L23" s="39">
        <f>IF(UnosOcena!M23="","",UnosOcena!M23)</f>
      </c>
      <c r="M23" s="39">
        <f>IF(UnosOcena!N23="","",UnosOcena!N23)</f>
      </c>
      <c r="N23" s="39">
        <f>IF(UnosOcena!O23="","",UnosOcena!O23)</f>
      </c>
      <c r="O23" s="39">
        <f>IF(UnosOcena!P23="","",UnosOcena!P23)</f>
      </c>
      <c r="P23" s="43">
        <f>IF(UnosOcena!Q23="","",UnosOcena!Q23)</f>
      </c>
      <c r="Q23" s="6">
        <f>IF(UnosOcena!U23="","",UnosOcena!U23)</f>
      </c>
      <c r="R23" s="146" t="str">
        <f>Proracun2!M23</f>
        <v>N</v>
      </c>
      <c r="S23" s="1">
        <f>IF(UnosOcena!S23="","",UnosOcena!S23)</f>
      </c>
      <c r="T23" s="4">
        <f>IF(UnosOcena!T23="","",UnosOcena!T23)</f>
      </c>
      <c r="U23" s="42">
        <f>UnosOcena!V23</f>
        <v>0</v>
      </c>
      <c r="V23" s="43">
        <f>UnosOcena!W23</f>
        <v>0</v>
      </c>
    </row>
    <row r="24" spans="1:22" ht="12.75">
      <c r="A24" s="26">
        <v>19</v>
      </c>
      <c r="B24" s="9">
        <f>IF(UnosOcena!B24="","",UnosOcena!B24)</f>
      </c>
      <c r="C24" s="42">
        <f>IF(UnosOcena!D24="","",UnosOcena!D24)</f>
      </c>
      <c r="D24" s="39">
        <f>IF(UnosOcena!E24="","",UnosOcena!E24)</f>
      </c>
      <c r="E24" s="39">
        <f>IF(UnosOcena!F24="","",UnosOcena!F24)</f>
      </c>
      <c r="F24" s="39">
        <f>IF(UnosOcena!G24="","",UnosOcena!G24)</f>
      </c>
      <c r="G24" s="39">
        <f>IF(UnosOcena!H24="","",UnosOcena!H24)</f>
      </c>
      <c r="H24" s="39">
        <f>IF(UnosOcena!I24="","",UnosOcena!I24)</f>
      </c>
      <c r="I24" s="39">
        <f>IF(UnosOcena!J24="","",UnosOcena!J24)</f>
      </c>
      <c r="J24" s="39">
        <f>IF(UnosOcena!K24="","",UnosOcena!K24)</f>
      </c>
      <c r="K24" s="39">
        <f>IF(UnosOcena!L24="","",UnosOcena!L24)</f>
      </c>
      <c r="L24" s="39">
        <f>IF(UnosOcena!M24="","",UnosOcena!M24)</f>
      </c>
      <c r="M24" s="39">
        <f>IF(UnosOcena!N24="","",UnosOcena!N24)</f>
      </c>
      <c r="N24" s="39">
        <f>IF(UnosOcena!O24="","",UnosOcena!O24)</f>
      </c>
      <c r="O24" s="39">
        <f>IF(UnosOcena!P24="","",UnosOcena!P24)</f>
      </c>
      <c r="P24" s="43">
        <f>IF(UnosOcena!Q24="","",UnosOcena!Q24)</f>
      </c>
      <c r="Q24" s="6">
        <f>IF(UnosOcena!U24="","",UnosOcena!U24)</f>
      </c>
      <c r="R24" s="146" t="str">
        <f>Proracun2!M24</f>
        <v>N</v>
      </c>
      <c r="S24" s="1">
        <f>IF(UnosOcena!S24="","",UnosOcena!S24)</f>
      </c>
      <c r="T24" s="4">
        <f>IF(UnosOcena!T24="","",UnosOcena!T24)</f>
      </c>
      <c r="U24" s="42">
        <f>UnosOcena!V24</f>
        <v>0</v>
      </c>
      <c r="V24" s="43">
        <f>UnosOcena!W24</f>
        <v>0</v>
      </c>
    </row>
    <row r="25" spans="1:22" ht="12.75">
      <c r="A25" s="26">
        <v>20</v>
      </c>
      <c r="B25" s="9">
        <f>IF(UnosOcena!B25="","",UnosOcena!B25)</f>
      </c>
      <c r="C25" s="42">
        <f>IF(UnosOcena!D25="","",UnosOcena!D25)</f>
      </c>
      <c r="D25" s="39">
        <f>IF(UnosOcena!E25="","",UnosOcena!E25)</f>
      </c>
      <c r="E25" s="39">
        <f>IF(UnosOcena!F25="","",UnosOcena!F25)</f>
      </c>
      <c r="F25" s="39">
        <f>IF(UnosOcena!G25="","",UnosOcena!G25)</f>
      </c>
      <c r="G25" s="39">
        <f>IF(UnosOcena!H25="","",UnosOcena!H25)</f>
      </c>
      <c r="H25" s="39">
        <f>IF(UnosOcena!I25="","",UnosOcena!I25)</f>
      </c>
      <c r="I25" s="39">
        <f>IF(UnosOcena!J25="","",UnosOcena!J25)</f>
      </c>
      <c r="J25" s="39">
        <f>IF(UnosOcena!K25="","",UnosOcena!K25)</f>
      </c>
      <c r="K25" s="39">
        <f>IF(UnosOcena!L25="","",UnosOcena!L25)</f>
      </c>
      <c r="L25" s="39">
        <f>IF(UnosOcena!M25="","",UnosOcena!M25)</f>
      </c>
      <c r="M25" s="39">
        <f>IF(UnosOcena!N25="","",UnosOcena!N25)</f>
      </c>
      <c r="N25" s="39">
        <f>IF(UnosOcena!O25="","",UnosOcena!O25)</f>
      </c>
      <c r="O25" s="39">
        <f>IF(UnosOcena!P25="","",UnosOcena!P25)</f>
      </c>
      <c r="P25" s="43">
        <f>IF(UnosOcena!Q25="","",UnosOcena!Q25)</f>
      </c>
      <c r="Q25" s="6">
        <f>IF(UnosOcena!U25="","",UnosOcena!U25)</f>
      </c>
      <c r="R25" s="146" t="str">
        <f>Proracun2!M25</f>
        <v>N</v>
      </c>
      <c r="S25" s="1">
        <f>IF(UnosOcena!S25="","",UnosOcena!S25)</f>
      </c>
      <c r="T25" s="4">
        <f>IF(UnosOcena!T25="","",UnosOcena!T25)</f>
      </c>
      <c r="U25" s="42">
        <f>UnosOcena!V25</f>
        <v>0</v>
      </c>
      <c r="V25" s="43">
        <f>UnosOcena!W25</f>
        <v>0</v>
      </c>
    </row>
    <row r="26" spans="1:22" ht="12.75">
      <c r="A26" s="26">
        <v>21</v>
      </c>
      <c r="B26" s="9">
        <f>IF(UnosOcena!B26="","",UnosOcena!B26)</f>
      </c>
      <c r="C26" s="42">
        <f>IF(UnosOcena!D26="","",UnosOcena!D26)</f>
      </c>
      <c r="D26" s="39">
        <f>IF(UnosOcena!E26="","",UnosOcena!E26)</f>
      </c>
      <c r="E26" s="39">
        <f>IF(UnosOcena!F26="","",UnosOcena!F26)</f>
      </c>
      <c r="F26" s="39">
        <f>IF(UnosOcena!G26="","",UnosOcena!G26)</f>
      </c>
      <c r="G26" s="39">
        <f>IF(UnosOcena!H26="","",UnosOcena!H26)</f>
      </c>
      <c r="H26" s="39">
        <f>IF(UnosOcena!I26="","",UnosOcena!I26)</f>
      </c>
      <c r="I26" s="39">
        <f>IF(UnosOcena!J26="","",UnosOcena!J26)</f>
      </c>
      <c r="J26" s="39">
        <f>IF(UnosOcena!K26="","",UnosOcena!K26)</f>
      </c>
      <c r="K26" s="39">
        <f>IF(UnosOcena!L26="","",UnosOcena!L26)</f>
      </c>
      <c r="L26" s="39">
        <f>IF(UnosOcena!M26="","",UnosOcena!M26)</f>
      </c>
      <c r="M26" s="39">
        <f>IF(UnosOcena!N26="","",UnosOcena!N26)</f>
      </c>
      <c r="N26" s="39">
        <f>IF(UnosOcena!O26="","",UnosOcena!O26)</f>
      </c>
      <c r="O26" s="39">
        <f>IF(UnosOcena!P26="","",UnosOcena!P26)</f>
      </c>
      <c r="P26" s="43">
        <f>IF(UnosOcena!Q26="","",UnosOcena!Q26)</f>
      </c>
      <c r="Q26" s="6">
        <f>IF(UnosOcena!U26="","",UnosOcena!U26)</f>
      </c>
      <c r="R26" s="146" t="str">
        <f>Proracun2!M26</f>
        <v>N</v>
      </c>
      <c r="S26" s="1">
        <f>IF(UnosOcena!S26="","",UnosOcena!S26)</f>
      </c>
      <c r="T26" s="4">
        <f>IF(UnosOcena!T26="","",UnosOcena!T26)</f>
      </c>
      <c r="U26" s="42">
        <f>UnosOcena!V26</f>
        <v>0</v>
      </c>
      <c r="V26" s="43">
        <f>UnosOcena!W26</f>
        <v>0</v>
      </c>
    </row>
    <row r="27" spans="1:22" ht="12.75">
      <c r="A27" s="26">
        <v>22</v>
      </c>
      <c r="B27" s="9">
        <f>IF(UnosOcena!B27="","",UnosOcena!B27)</f>
      </c>
      <c r="C27" s="42">
        <f>IF(UnosOcena!D27="","",UnosOcena!D27)</f>
      </c>
      <c r="D27" s="39">
        <f>IF(UnosOcena!E27="","",UnosOcena!E27)</f>
      </c>
      <c r="E27" s="39">
        <f>IF(UnosOcena!F27="","",UnosOcena!F27)</f>
      </c>
      <c r="F27" s="39">
        <f>IF(UnosOcena!G27="","",UnosOcena!G27)</f>
      </c>
      <c r="G27" s="39">
        <f>IF(UnosOcena!H27="","",UnosOcena!H27)</f>
      </c>
      <c r="H27" s="39">
        <f>IF(UnosOcena!I27="","",UnosOcena!I27)</f>
      </c>
      <c r="I27" s="39">
        <f>IF(UnosOcena!J27="","",UnosOcena!J27)</f>
      </c>
      <c r="J27" s="39">
        <f>IF(UnosOcena!K27="","",UnosOcena!K27)</f>
      </c>
      <c r="K27" s="39">
        <f>IF(UnosOcena!L27="","",UnosOcena!L27)</f>
      </c>
      <c r="L27" s="39">
        <f>IF(UnosOcena!M27="","",UnosOcena!M27)</f>
      </c>
      <c r="M27" s="39">
        <f>IF(UnosOcena!N27="","",UnosOcena!N27)</f>
      </c>
      <c r="N27" s="39">
        <f>IF(UnosOcena!O27="","",UnosOcena!O27)</f>
      </c>
      <c r="O27" s="39">
        <f>IF(UnosOcena!P27="","",UnosOcena!P27)</f>
      </c>
      <c r="P27" s="43">
        <f>IF(UnosOcena!Q27="","",UnosOcena!Q27)</f>
      </c>
      <c r="Q27" s="6">
        <f>IF(UnosOcena!U27="","",UnosOcena!U27)</f>
      </c>
      <c r="R27" s="146" t="str">
        <f>Proracun2!M27</f>
        <v>N</v>
      </c>
      <c r="S27" s="1">
        <f>IF(UnosOcena!S27="","",UnosOcena!S27)</f>
      </c>
      <c r="T27" s="4">
        <f>IF(UnosOcena!T27="","",UnosOcena!T27)</f>
      </c>
      <c r="U27" s="42">
        <f>UnosOcena!V27</f>
        <v>0</v>
      </c>
      <c r="V27" s="43">
        <f>UnosOcena!W27</f>
        <v>0</v>
      </c>
    </row>
    <row r="28" spans="1:22" ht="12.75">
      <c r="A28" s="26">
        <v>23</v>
      </c>
      <c r="B28" s="9">
        <f>IF(UnosOcena!B28="","",UnosOcena!B28)</f>
      </c>
      <c r="C28" s="42">
        <f>IF(UnosOcena!D28="","",UnosOcena!D28)</f>
      </c>
      <c r="D28" s="39">
        <f>IF(UnosOcena!E28="","",UnosOcena!E28)</f>
      </c>
      <c r="E28" s="39">
        <f>IF(UnosOcena!F28="","",UnosOcena!F28)</f>
      </c>
      <c r="F28" s="39">
        <f>IF(UnosOcena!G28="","",UnosOcena!G28)</f>
      </c>
      <c r="G28" s="39">
        <f>IF(UnosOcena!H28="","",UnosOcena!H28)</f>
      </c>
      <c r="H28" s="39">
        <f>IF(UnosOcena!I28="","",UnosOcena!I28)</f>
      </c>
      <c r="I28" s="39">
        <f>IF(UnosOcena!J28="","",UnosOcena!J28)</f>
      </c>
      <c r="J28" s="39">
        <f>IF(UnosOcena!K28="","",UnosOcena!K28)</f>
      </c>
      <c r="K28" s="39">
        <f>IF(UnosOcena!L28="","",UnosOcena!L28)</f>
      </c>
      <c r="L28" s="39">
        <f>IF(UnosOcena!M28="","",UnosOcena!M28)</f>
      </c>
      <c r="M28" s="39">
        <f>IF(UnosOcena!N28="","",UnosOcena!N28)</f>
      </c>
      <c r="N28" s="39">
        <f>IF(UnosOcena!O28="","",UnosOcena!O28)</f>
      </c>
      <c r="O28" s="39">
        <f>IF(UnosOcena!P28="","",UnosOcena!P28)</f>
      </c>
      <c r="P28" s="43">
        <f>IF(UnosOcena!Q28="","",UnosOcena!Q28)</f>
      </c>
      <c r="Q28" s="6">
        <f>IF(UnosOcena!U28="","",UnosOcena!U28)</f>
      </c>
      <c r="R28" s="146" t="str">
        <f>Proracun2!M28</f>
        <v>N</v>
      </c>
      <c r="S28" s="1">
        <f>IF(UnosOcena!S28="","",UnosOcena!S28)</f>
      </c>
      <c r="T28" s="4">
        <f>IF(UnosOcena!T28="","",UnosOcena!T28)</f>
      </c>
      <c r="U28" s="42">
        <f>UnosOcena!V28</f>
        <v>0</v>
      </c>
      <c r="V28" s="43">
        <f>UnosOcena!W28</f>
        <v>0</v>
      </c>
    </row>
    <row r="29" spans="1:22" ht="12.75">
      <c r="A29" s="26">
        <v>24</v>
      </c>
      <c r="B29" s="9">
        <f>IF(UnosOcena!B29="","",UnosOcena!B29)</f>
      </c>
      <c r="C29" s="42">
        <f>IF(UnosOcena!D29="","",UnosOcena!D29)</f>
      </c>
      <c r="D29" s="39">
        <f>IF(UnosOcena!E29="","",UnosOcena!E29)</f>
      </c>
      <c r="E29" s="39">
        <f>IF(UnosOcena!F29="","",UnosOcena!F29)</f>
      </c>
      <c r="F29" s="39">
        <f>IF(UnosOcena!G29="","",UnosOcena!G29)</f>
      </c>
      <c r="G29" s="39">
        <f>IF(UnosOcena!H29="","",UnosOcena!H29)</f>
      </c>
      <c r="H29" s="39">
        <f>IF(UnosOcena!I29="","",UnosOcena!I29)</f>
      </c>
      <c r="I29" s="39">
        <f>IF(UnosOcena!J29="","",UnosOcena!J29)</f>
      </c>
      <c r="J29" s="39">
        <f>IF(UnosOcena!K29="","",UnosOcena!K29)</f>
      </c>
      <c r="K29" s="39">
        <f>IF(UnosOcena!L29="","",UnosOcena!L29)</f>
      </c>
      <c r="L29" s="39">
        <f>IF(UnosOcena!M29="","",UnosOcena!M29)</f>
      </c>
      <c r="M29" s="39">
        <f>IF(UnosOcena!N29="","",UnosOcena!N29)</f>
      </c>
      <c r="N29" s="39">
        <f>IF(UnosOcena!O29="","",UnosOcena!O29)</f>
      </c>
      <c r="O29" s="39">
        <f>IF(UnosOcena!P29="","",UnosOcena!P29)</f>
      </c>
      <c r="P29" s="43">
        <f>IF(UnosOcena!Q29="","",UnosOcena!Q29)</f>
      </c>
      <c r="Q29" s="6">
        <f>IF(UnosOcena!U29="","",UnosOcena!U29)</f>
      </c>
      <c r="R29" s="146" t="str">
        <f>Proracun2!M29</f>
        <v>N</v>
      </c>
      <c r="S29" s="1">
        <f>IF(UnosOcena!S29="","",UnosOcena!S29)</f>
      </c>
      <c r="T29" s="4">
        <f>IF(UnosOcena!T29="","",UnosOcena!T29)</f>
      </c>
      <c r="U29" s="42">
        <f>UnosOcena!V29</f>
        <v>0</v>
      </c>
      <c r="V29" s="43">
        <f>UnosOcena!W29</f>
        <v>0</v>
      </c>
    </row>
    <row r="30" spans="1:22" ht="12.75">
      <c r="A30" s="26">
        <v>25</v>
      </c>
      <c r="B30" s="9">
        <f>IF(UnosOcena!B30="","",UnosOcena!B30)</f>
      </c>
      <c r="C30" s="42">
        <f>IF(UnosOcena!D30="","",UnosOcena!D30)</f>
      </c>
      <c r="D30" s="39">
        <f>IF(UnosOcena!E30="","",UnosOcena!E30)</f>
      </c>
      <c r="E30" s="39">
        <f>IF(UnosOcena!F30="","",UnosOcena!F30)</f>
      </c>
      <c r="F30" s="39">
        <f>IF(UnosOcena!G30="","",UnosOcena!G30)</f>
      </c>
      <c r="G30" s="39">
        <f>IF(UnosOcena!H30="","",UnosOcena!H30)</f>
      </c>
      <c r="H30" s="39">
        <f>IF(UnosOcena!I30="","",UnosOcena!I30)</f>
      </c>
      <c r="I30" s="39">
        <f>IF(UnosOcena!J30="","",UnosOcena!J30)</f>
      </c>
      <c r="J30" s="39">
        <f>IF(UnosOcena!K30="","",UnosOcena!K30)</f>
      </c>
      <c r="K30" s="39">
        <f>IF(UnosOcena!L30="","",UnosOcena!L30)</f>
      </c>
      <c r="L30" s="39">
        <f>IF(UnosOcena!M30="","",UnosOcena!M30)</f>
      </c>
      <c r="M30" s="39">
        <f>IF(UnosOcena!N30="","",UnosOcena!N30)</f>
      </c>
      <c r="N30" s="39">
        <f>IF(UnosOcena!O30="","",UnosOcena!O30)</f>
      </c>
      <c r="O30" s="39">
        <f>IF(UnosOcena!P30="","",UnosOcena!P30)</f>
      </c>
      <c r="P30" s="43">
        <f>IF(UnosOcena!Q30="","",UnosOcena!Q30)</f>
      </c>
      <c r="Q30" s="6">
        <f>IF(UnosOcena!U30="","",UnosOcena!U30)</f>
      </c>
      <c r="R30" s="146" t="str">
        <f>Proracun2!M30</f>
        <v>N</v>
      </c>
      <c r="S30" s="1">
        <f>IF(UnosOcena!S30="","",UnosOcena!S30)</f>
      </c>
      <c r="T30" s="4">
        <f>IF(UnosOcena!T30="","",UnosOcena!T30)</f>
      </c>
      <c r="U30" s="42">
        <f>UnosOcena!V30</f>
        <v>0</v>
      </c>
      <c r="V30" s="43">
        <f>UnosOcena!W30</f>
        <v>0</v>
      </c>
    </row>
    <row r="31" spans="1:22" ht="12.75">
      <c r="A31" s="26">
        <v>26</v>
      </c>
      <c r="B31" s="9">
        <f>IF(UnosOcena!B31="","",UnosOcena!B31)</f>
      </c>
      <c r="C31" s="42">
        <f>IF(UnosOcena!D31="","",UnosOcena!D31)</f>
      </c>
      <c r="D31" s="39">
        <f>IF(UnosOcena!E31="","",UnosOcena!E31)</f>
      </c>
      <c r="E31" s="39">
        <f>IF(UnosOcena!F31="","",UnosOcena!F31)</f>
      </c>
      <c r="F31" s="39">
        <f>IF(UnosOcena!G31="","",UnosOcena!G31)</f>
      </c>
      <c r="G31" s="39">
        <f>IF(UnosOcena!H31="","",UnosOcena!H31)</f>
      </c>
      <c r="H31" s="39">
        <f>IF(UnosOcena!I31="","",UnosOcena!I31)</f>
      </c>
      <c r="I31" s="39">
        <f>IF(UnosOcena!J31="","",UnosOcena!J31)</f>
      </c>
      <c r="J31" s="39">
        <f>IF(UnosOcena!K31="","",UnosOcena!K31)</f>
      </c>
      <c r="K31" s="39">
        <f>IF(UnosOcena!L31="","",UnosOcena!L31)</f>
      </c>
      <c r="L31" s="39">
        <f>IF(UnosOcena!M31="","",UnosOcena!M31)</f>
      </c>
      <c r="M31" s="39">
        <f>IF(UnosOcena!N31="","",UnosOcena!N31)</f>
      </c>
      <c r="N31" s="39">
        <f>IF(UnosOcena!O31="","",UnosOcena!O31)</f>
      </c>
      <c r="O31" s="39">
        <f>IF(UnosOcena!P31="","",UnosOcena!P31)</f>
      </c>
      <c r="P31" s="43">
        <f>IF(UnosOcena!Q31="","",UnosOcena!Q31)</f>
      </c>
      <c r="Q31" s="6">
        <f>IF(UnosOcena!U31="","",UnosOcena!U31)</f>
      </c>
      <c r="R31" s="146" t="str">
        <f>Proracun2!M31</f>
        <v>N</v>
      </c>
      <c r="S31" s="1">
        <f>IF(UnosOcena!S31="","",UnosOcena!S31)</f>
      </c>
      <c r="T31" s="4">
        <f>IF(UnosOcena!T31="","",UnosOcena!T31)</f>
      </c>
      <c r="U31" s="42">
        <f>UnosOcena!V31</f>
        <v>0</v>
      </c>
      <c r="V31" s="43">
        <f>UnosOcena!W31</f>
        <v>0</v>
      </c>
    </row>
    <row r="32" spans="1:22" ht="12.75">
      <c r="A32" s="26">
        <v>27</v>
      </c>
      <c r="B32" s="9">
        <f>IF(UnosOcena!B32="","",UnosOcena!B32)</f>
      </c>
      <c r="C32" s="42">
        <f>IF(UnosOcena!D32="","",UnosOcena!D32)</f>
      </c>
      <c r="D32" s="39">
        <f>IF(UnosOcena!E32="","",UnosOcena!E32)</f>
      </c>
      <c r="E32" s="39">
        <f>IF(UnosOcena!F32="","",UnosOcena!F32)</f>
      </c>
      <c r="F32" s="39">
        <f>IF(UnosOcena!G32="","",UnosOcena!G32)</f>
      </c>
      <c r="G32" s="39">
        <f>IF(UnosOcena!H32="","",UnosOcena!H32)</f>
      </c>
      <c r="H32" s="39">
        <f>IF(UnosOcena!I32="","",UnosOcena!I32)</f>
      </c>
      <c r="I32" s="39">
        <f>IF(UnosOcena!J32="","",UnosOcena!J32)</f>
      </c>
      <c r="J32" s="39">
        <f>IF(UnosOcena!K32="","",UnosOcena!K32)</f>
      </c>
      <c r="K32" s="39">
        <f>IF(UnosOcena!L32="","",UnosOcena!L32)</f>
      </c>
      <c r="L32" s="39">
        <f>IF(UnosOcena!M32="","",UnosOcena!M32)</f>
      </c>
      <c r="M32" s="39">
        <f>IF(UnosOcena!N32="","",UnosOcena!N32)</f>
      </c>
      <c r="N32" s="39">
        <f>IF(UnosOcena!O32="","",UnosOcena!O32)</f>
      </c>
      <c r="O32" s="39">
        <f>IF(UnosOcena!P32="","",UnosOcena!P32)</f>
      </c>
      <c r="P32" s="43">
        <f>IF(UnosOcena!Q32="","",UnosOcena!Q32)</f>
      </c>
      <c r="Q32" s="6">
        <f>IF(UnosOcena!U32="","",UnosOcena!U32)</f>
      </c>
      <c r="R32" s="146" t="str">
        <f>Proracun2!M32</f>
        <v>N</v>
      </c>
      <c r="S32" s="1">
        <f>IF(UnosOcena!S32="","",UnosOcena!S32)</f>
      </c>
      <c r="T32" s="4">
        <f>IF(UnosOcena!T32="","",UnosOcena!T32)</f>
      </c>
      <c r="U32" s="42">
        <f>UnosOcena!V32</f>
        <v>0</v>
      </c>
      <c r="V32" s="43">
        <f>UnosOcena!W32</f>
        <v>0</v>
      </c>
    </row>
    <row r="33" spans="1:22" ht="12.75">
      <c r="A33" s="26">
        <v>28</v>
      </c>
      <c r="B33" s="9">
        <f>IF(UnosOcena!B33="","",UnosOcena!B33)</f>
      </c>
      <c r="C33" s="42">
        <f>IF(UnosOcena!D33="","",UnosOcena!D33)</f>
      </c>
      <c r="D33" s="39">
        <f>IF(UnosOcena!E33="","",UnosOcena!E33)</f>
      </c>
      <c r="E33" s="39">
        <f>IF(UnosOcena!F33="","",UnosOcena!F33)</f>
      </c>
      <c r="F33" s="39">
        <f>IF(UnosOcena!G33="","",UnosOcena!G33)</f>
      </c>
      <c r="G33" s="39">
        <f>IF(UnosOcena!H33="","",UnosOcena!H33)</f>
      </c>
      <c r="H33" s="39">
        <f>IF(UnosOcena!I33="","",UnosOcena!I33)</f>
      </c>
      <c r="I33" s="39">
        <f>IF(UnosOcena!J33="","",UnosOcena!J33)</f>
      </c>
      <c r="J33" s="39">
        <f>IF(UnosOcena!K33="","",UnosOcena!K33)</f>
      </c>
      <c r="K33" s="39">
        <f>IF(UnosOcena!L33="","",UnosOcena!L33)</f>
      </c>
      <c r="L33" s="39">
        <f>IF(UnosOcena!M33="","",UnosOcena!M33)</f>
      </c>
      <c r="M33" s="39">
        <f>IF(UnosOcena!N33="","",UnosOcena!N33)</f>
      </c>
      <c r="N33" s="39">
        <f>IF(UnosOcena!O33="","",UnosOcena!O33)</f>
      </c>
      <c r="O33" s="39">
        <f>IF(UnosOcena!P33="","",UnosOcena!P33)</f>
      </c>
      <c r="P33" s="43">
        <f>IF(UnosOcena!Q33="","",UnosOcena!Q33)</f>
      </c>
      <c r="Q33" s="6">
        <f>IF(UnosOcena!U33="","",UnosOcena!U33)</f>
      </c>
      <c r="R33" s="146" t="str">
        <f>Proracun2!M33</f>
        <v>N</v>
      </c>
      <c r="S33" s="1">
        <f>IF(UnosOcena!S33="","",UnosOcena!S33)</f>
      </c>
      <c r="T33" s="4">
        <f>IF(UnosOcena!T33="","",UnosOcena!T33)</f>
      </c>
      <c r="U33" s="42">
        <f>UnosOcena!V33</f>
        <v>0</v>
      </c>
      <c r="V33" s="43">
        <f>UnosOcena!W33</f>
        <v>0</v>
      </c>
    </row>
    <row r="34" spans="1:22" ht="12.75">
      <c r="A34" s="26">
        <v>29</v>
      </c>
      <c r="B34" s="9">
        <f>IF(UnosOcena!B34="","",UnosOcena!B34)</f>
      </c>
      <c r="C34" s="42">
        <f>IF(UnosOcena!D34="","",UnosOcena!D34)</f>
      </c>
      <c r="D34" s="39">
        <f>IF(UnosOcena!E34="","",UnosOcena!E34)</f>
      </c>
      <c r="E34" s="39">
        <f>IF(UnosOcena!F34="","",UnosOcena!F34)</f>
      </c>
      <c r="F34" s="39">
        <f>IF(UnosOcena!G34="","",UnosOcena!G34)</f>
      </c>
      <c r="G34" s="39">
        <f>IF(UnosOcena!H34="","",UnosOcena!H34)</f>
      </c>
      <c r="H34" s="39">
        <f>IF(UnosOcena!I34="","",UnosOcena!I34)</f>
      </c>
      <c r="I34" s="39">
        <f>IF(UnosOcena!J34="","",UnosOcena!J34)</f>
      </c>
      <c r="J34" s="39">
        <f>IF(UnosOcena!K34="","",UnosOcena!K34)</f>
      </c>
      <c r="K34" s="39">
        <f>IF(UnosOcena!L34="","",UnosOcena!L34)</f>
      </c>
      <c r="L34" s="39">
        <f>IF(UnosOcena!M34="","",UnosOcena!M34)</f>
      </c>
      <c r="M34" s="39">
        <f>IF(UnosOcena!N34="","",UnosOcena!N34)</f>
      </c>
      <c r="N34" s="39">
        <f>IF(UnosOcena!O34="","",UnosOcena!O34)</f>
      </c>
      <c r="O34" s="39">
        <f>IF(UnosOcena!P34="","",UnosOcena!P34)</f>
      </c>
      <c r="P34" s="43">
        <f>IF(UnosOcena!Q34="","",UnosOcena!Q34)</f>
      </c>
      <c r="Q34" s="6">
        <f>IF(UnosOcena!U34="","",UnosOcena!U34)</f>
      </c>
      <c r="R34" s="146" t="str">
        <f>Proracun2!M34</f>
        <v>N</v>
      </c>
      <c r="S34" s="1">
        <f>IF(UnosOcena!S34="","",UnosOcena!S34)</f>
      </c>
      <c r="T34" s="4">
        <f>IF(UnosOcena!T34="","",UnosOcena!T34)</f>
      </c>
      <c r="U34" s="42">
        <f>UnosOcena!V34</f>
        <v>0</v>
      </c>
      <c r="V34" s="43">
        <f>UnosOcena!W34</f>
        <v>0</v>
      </c>
    </row>
    <row r="35" spans="1:22" ht="13.5" thickBot="1">
      <c r="A35" s="61">
        <v>30</v>
      </c>
      <c r="B35" s="62">
        <f>IF(UnosOcena!B35="","",UnosOcena!B35)</f>
      </c>
      <c r="C35" s="63">
        <f>IF(UnosOcena!D35="","",UnosOcena!D35)</f>
      </c>
      <c r="D35" s="64">
        <f>IF(UnosOcena!E35="","",UnosOcena!E35)</f>
      </c>
      <c r="E35" s="64">
        <f>IF(UnosOcena!F35="","",UnosOcena!F35)</f>
      </c>
      <c r="F35" s="64">
        <f>IF(UnosOcena!G35="","",UnosOcena!G35)</f>
      </c>
      <c r="G35" s="64">
        <f>IF(UnosOcena!H35="","",UnosOcena!H35)</f>
      </c>
      <c r="H35" s="64">
        <f>IF(UnosOcena!I35="","",UnosOcena!I35)</f>
      </c>
      <c r="I35" s="64">
        <f>IF(UnosOcena!J35="","",UnosOcena!J35)</f>
      </c>
      <c r="J35" s="64">
        <f>IF(UnosOcena!K35="","",UnosOcena!K35)</f>
      </c>
      <c r="K35" s="64">
        <f>IF(UnosOcena!L35="","",UnosOcena!L35)</f>
      </c>
      <c r="L35" s="64">
        <f>IF(UnosOcena!M35="","",UnosOcena!M35)</f>
      </c>
      <c r="M35" s="64">
        <f>IF(UnosOcena!N35="","",UnosOcena!N35)</f>
      </c>
      <c r="N35" s="64">
        <f>IF(UnosOcena!O35="","",UnosOcena!O35)</f>
      </c>
      <c r="O35" s="64">
        <f>IF(UnosOcena!P35="","",UnosOcena!P35)</f>
      </c>
      <c r="P35" s="65">
        <f>IF(UnosOcena!Q35="","",UnosOcena!Q35)</f>
      </c>
      <c r="Q35" s="6">
        <f>IF(UnosOcena!U35="","",UnosOcena!U35)</f>
      </c>
      <c r="R35" s="146" t="str">
        <f>Proracun2!M35</f>
        <v>N</v>
      </c>
      <c r="S35" s="71">
        <f>IF(UnosOcena!S35="","",UnosOcena!S35)</f>
      </c>
      <c r="T35" s="72">
        <f>IF(UnosOcena!T35="","",UnosOcena!T35)</f>
      </c>
      <c r="U35" s="138">
        <f>UnosOcena!V35</f>
        <v>0</v>
      </c>
      <c r="V35" s="139">
        <f>UnosOcena!W35</f>
        <v>0</v>
      </c>
    </row>
    <row r="36" spans="1:22" ht="13.5" thickBot="1">
      <c r="A36" s="193" t="s">
        <v>20</v>
      </c>
      <c r="B36" s="194"/>
      <c r="C36" s="67">
        <f>IF(Proracun2!O4=0,"",AVERAGE(C6:C35))</f>
        <v>5</v>
      </c>
      <c r="D36" s="67">
        <f>IF(Proracun2!P4=0,"",AVERAGE(D6:D35))</f>
        <v>5</v>
      </c>
      <c r="E36" s="67">
        <f>IF(Proracun2!Q4=0,"",AVERAGE(E6:E35))</f>
        <v>5</v>
      </c>
      <c r="F36" s="67">
        <f>IF(Proracun2!R4=0,"",AVERAGE(F6:F35))</f>
        <v>5</v>
      </c>
      <c r="G36" s="67">
        <f>IF(Proracun2!S4=0,"",AVERAGE(G6:G35))</f>
        <v>5</v>
      </c>
      <c r="H36" s="67">
        <f>IF(Proracun2!T4=0,"",AVERAGE(H6:H35))</f>
        <v>5</v>
      </c>
      <c r="I36" s="67">
        <f>IF(Proracun2!U4=0,"",AVERAGE(I6:I35))</f>
        <v>5</v>
      </c>
      <c r="J36" s="67">
        <f>IF(Proracun2!V4=0,"",AVERAGE(J6:J35))</f>
        <v>5</v>
      </c>
      <c r="K36" s="67">
        <f>IF(Proracun2!W4=0,"",AVERAGE(K6:K35))</f>
        <v>5</v>
      </c>
      <c r="L36" s="67">
        <f>IF(Proracun2!X4=0,"",AVERAGE(L6:L35))</f>
        <v>5</v>
      </c>
      <c r="M36" s="67">
        <f>IF(Proracun2!Y4=0,"",AVERAGE(M6:M35))</f>
        <v>5</v>
      </c>
      <c r="N36" s="67">
        <f>IF(Proracun2!Z4=0,"",AVERAGE(N6:N35))</f>
        <v>5</v>
      </c>
      <c r="O36" s="67">
        <f>IF(Proracun2!AA4=0,"",AVERAGE(O6:O35))</f>
        <v>5</v>
      </c>
      <c r="P36" s="67">
        <f>IF(Proracun2!AB4=0,"",AVERAGE(P6:P35))</f>
        <v>5</v>
      </c>
      <c r="Q36" s="70">
        <f>IF(Proracun2!AC4=0,"",AVERAGE(Q6:Q35))</f>
        <v>5</v>
      </c>
      <c r="R36" s="70">
        <f>AVERAGE(C36:Q36)</f>
        <v>5</v>
      </c>
      <c r="S36" s="162">
        <f>IF(Proracun1!AC4=0,"",AVERAGE(S6:S35))</f>
        <v>5</v>
      </c>
      <c r="T36" s="163">
        <f>IF(Proracun1!AD4=0,"",AVERAGE(T6:T35))</f>
      </c>
      <c r="U36" s="136">
        <f>AVERAGE(U6:U35)</f>
        <v>0</v>
      </c>
      <c r="V36" s="137">
        <f>AVERAGE(V6:V35)</f>
        <v>0</v>
      </c>
    </row>
    <row r="37" spans="1:22" ht="13.5" thickBot="1">
      <c r="A37" s="334" t="s">
        <v>49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6"/>
      <c r="R37" s="157" t="s">
        <v>50</v>
      </c>
      <c r="S37" s="312" t="s">
        <v>55</v>
      </c>
      <c r="T37" s="313"/>
      <c r="U37" s="158" t="s">
        <v>103</v>
      </c>
      <c r="V37" s="159" t="s">
        <v>68</v>
      </c>
    </row>
    <row r="38" spans="1:22" ht="12.75" customHeight="1">
      <c r="A38" s="306" t="s">
        <v>37</v>
      </c>
      <c r="B38" s="66" t="s">
        <v>22</v>
      </c>
      <c r="C38" s="66">
        <f aca="true" t="shared" si="0" ref="C38:Q38">COUNTIF(C6:C35,"=5")</f>
        <v>1</v>
      </c>
      <c r="D38" s="66">
        <f t="shared" si="0"/>
        <v>1</v>
      </c>
      <c r="E38" s="66">
        <f t="shared" si="0"/>
        <v>1</v>
      </c>
      <c r="F38" s="66">
        <f t="shared" si="0"/>
        <v>1</v>
      </c>
      <c r="G38" s="66">
        <f t="shared" si="0"/>
        <v>1</v>
      </c>
      <c r="H38" s="66">
        <f t="shared" si="0"/>
        <v>1</v>
      </c>
      <c r="I38" s="66">
        <f t="shared" si="0"/>
        <v>1</v>
      </c>
      <c r="J38" s="66">
        <f t="shared" si="0"/>
        <v>1</v>
      </c>
      <c r="K38" s="66">
        <f t="shared" si="0"/>
        <v>1</v>
      </c>
      <c r="L38" s="66">
        <f t="shared" si="0"/>
        <v>1</v>
      </c>
      <c r="M38" s="66">
        <f t="shared" si="0"/>
        <v>1</v>
      </c>
      <c r="N38" s="66">
        <f t="shared" si="0"/>
        <v>1</v>
      </c>
      <c r="O38" s="66">
        <f t="shared" si="0"/>
        <v>1</v>
      </c>
      <c r="P38" s="35">
        <f t="shared" si="0"/>
        <v>1</v>
      </c>
      <c r="Q38" s="152">
        <f t="shared" si="0"/>
        <v>1</v>
      </c>
      <c r="R38" s="153">
        <f aca="true" t="shared" si="1" ref="R38:R43">SUM(C38:Q38)</f>
        <v>15</v>
      </c>
      <c r="S38" s="154">
        <f>COUNTIF(S6:S35,"=5")</f>
        <v>1</v>
      </c>
      <c r="T38" s="155">
        <f>COUNTIF(T6:T35,"=5")</f>
        <v>0</v>
      </c>
      <c r="U38" s="156">
        <f>SUM(S38:T38)</f>
        <v>1</v>
      </c>
      <c r="V38" s="156">
        <f aca="true" t="shared" si="2" ref="V38:V43">R38+U38</f>
        <v>16</v>
      </c>
    </row>
    <row r="39" spans="1:22" ht="12.75">
      <c r="A39" s="307"/>
      <c r="B39" s="29" t="s">
        <v>32</v>
      </c>
      <c r="C39" s="29">
        <f aca="true" t="shared" si="3" ref="C39:Q39">COUNTIF(C6:C35,"=4")</f>
        <v>0</v>
      </c>
      <c r="D39" s="29">
        <f t="shared" si="3"/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9">
        <f t="shared" si="3"/>
        <v>0</v>
      </c>
      <c r="J39" s="29">
        <f t="shared" si="3"/>
        <v>0</v>
      </c>
      <c r="K39" s="29">
        <f t="shared" si="3"/>
        <v>0</v>
      </c>
      <c r="L39" s="29">
        <f t="shared" si="3"/>
        <v>0</v>
      </c>
      <c r="M39" s="29">
        <f t="shared" si="3"/>
        <v>0</v>
      </c>
      <c r="N39" s="29">
        <f t="shared" si="3"/>
        <v>0</v>
      </c>
      <c r="O39" s="29">
        <f t="shared" si="3"/>
        <v>0</v>
      </c>
      <c r="P39" s="38">
        <f t="shared" si="3"/>
        <v>0</v>
      </c>
      <c r="Q39" s="160">
        <f t="shared" si="3"/>
        <v>0</v>
      </c>
      <c r="R39" s="153">
        <f t="shared" si="1"/>
        <v>0</v>
      </c>
      <c r="S39" s="78">
        <f>COUNTIF(S6:S35,"=4")</f>
        <v>0</v>
      </c>
      <c r="T39" s="32">
        <f>COUNTIF(T6:T35,"=4")</f>
        <v>0</v>
      </c>
      <c r="U39" s="156">
        <f>SUM(S39:T39)</f>
        <v>0</v>
      </c>
      <c r="V39" s="80">
        <f t="shared" si="2"/>
        <v>0</v>
      </c>
    </row>
    <row r="40" spans="1:22" ht="12.75">
      <c r="A40" s="307"/>
      <c r="B40" s="29" t="s">
        <v>7</v>
      </c>
      <c r="C40" s="29">
        <f aca="true" t="shared" si="4" ref="C40:Q40">COUNTIF(C6:C35,"=3")</f>
        <v>0</v>
      </c>
      <c r="D40" s="29">
        <f t="shared" si="4"/>
        <v>0</v>
      </c>
      <c r="E40" s="29">
        <f t="shared" si="4"/>
        <v>0</v>
      </c>
      <c r="F40" s="29">
        <f t="shared" si="4"/>
        <v>0</v>
      </c>
      <c r="G40" s="29">
        <f t="shared" si="4"/>
        <v>0</v>
      </c>
      <c r="H40" s="29">
        <f t="shared" si="4"/>
        <v>0</v>
      </c>
      <c r="I40" s="29">
        <f t="shared" si="4"/>
        <v>0</v>
      </c>
      <c r="J40" s="29">
        <f t="shared" si="4"/>
        <v>0</v>
      </c>
      <c r="K40" s="29">
        <f t="shared" si="4"/>
        <v>0</v>
      </c>
      <c r="L40" s="29">
        <f t="shared" si="4"/>
        <v>0</v>
      </c>
      <c r="M40" s="29">
        <f t="shared" si="4"/>
        <v>0</v>
      </c>
      <c r="N40" s="29">
        <f t="shared" si="4"/>
        <v>0</v>
      </c>
      <c r="O40" s="29">
        <f t="shared" si="4"/>
        <v>0</v>
      </c>
      <c r="P40" s="38">
        <f t="shared" si="4"/>
        <v>0</v>
      </c>
      <c r="Q40" s="160">
        <f t="shared" si="4"/>
        <v>0</v>
      </c>
      <c r="R40" s="153">
        <f t="shared" si="1"/>
        <v>0</v>
      </c>
      <c r="S40" s="78">
        <f>COUNTIF(S6:S35,"=3")</f>
        <v>0</v>
      </c>
      <c r="T40" s="32">
        <f>COUNTIF(T6:T35,"=3")</f>
        <v>0</v>
      </c>
      <c r="U40" s="156">
        <f>SUM(S40:T40)</f>
        <v>0</v>
      </c>
      <c r="V40" s="80">
        <f t="shared" si="2"/>
        <v>0</v>
      </c>
    </row>
    <row r="41" spans="1:22" ht="12.75">
      <c r="A41" s="307"/>
      <c r="B41" s="29" t="s">
        <v>23</v>
      </c>
      <c r="C41" s="29">
        <f aca="true" t="shared" si="5" ref="C41:Q41">COUNTIF(C6:C35,"=2")</f>
        <v>0</v>
      </c>
      <c r="D41" s="29">
        <f t="shared" si="5"/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29">
        <f t="shared" si="5"/>
        <v>0</v>
      </c>
      <c r="J41" s="29">
        <f t="shared" si="5"/>
        <v>0</v>
      </c>
      <c r="K41" s="29">
        <f t="shared" si="5"/>
        <v>0</v>
      </c>
      <c r="L41" s="29">
        <f t="shared" si="5"/>
        <v>0</v>
      </c>
      <c r="M41" s="29">
        <f t="shared" si="5"/>
        <v>0</v>
      </c>
      <c r="N41" s="29">
        <f t="shared" si="5"/>
        <v>0</v>
      </c>
      <c r="O41" s="29">
        <f t="shared" si="5"/>
        <v>0</v>
      </c>
      <c r="P41" s="38">
        <f t="shared" si="5"/>
        <v>0</v>
      </c>
      <c r="Q41" s="160">
        <f t="shared" si="5"/>
        <v>0</v>
      </c>
      <c r="R41" s="153">
        <f t="shared" si="1"/>
        <v>0</v>
      </c>
      <c r="S41" s="78">
        <f>COUNTIF(S6:S35,"=2")</f>
        <v>0</v>
      </c>
      <c r="T41" s="32">
        <f>COUNTIF(T6:T35,"=2")</f>
        <v>0</v>
      </c>
      <c r="U41" s="156">
        <f>SUM(S41:T41)</f>
        <v>0</v>
      </c>
      <c r="V41" s="80">
        <f t="shared" si="2"/>
        <v>0</v>
      </c>
    </row>
    <row r="42" spans="1:22" ht="12.75">
      <c r="A42" s="307"/>
      <c r="B42" s="29" t="s">
        <v>24</v>
      </c>
      <c r="C42" s="29">
        <f aca="true" t="shared" si="6" ref="C42:Q42">COUNTIF(C6:C35,"=1")</f>
        <v>0</v>
      </c>
      <c r="D42" s="29">
        <f t="shared" si="6"/>
        <v>0</v>
      </c>
      <c r="E42" s="29">
        <f t="shared" si="6"/>
        <v>0</v>
      </c>
      <c r="F42" s="29">
        <f t="shared" si="6"/>
        <v>0</v>
      </c>
      <c r="G42" s="29">
        <f t="shared" si="6"/>
        <v>0</v>
      </c>
      <c r="H42" s="29">
        <f t="shared" si="6"/>
        <v>0</v>
      </c>
      <c r="I42" s="29">
        <f t="shared" si="6"/>
        <v>0</v>
      </c>
      <c r="J42" s="29">
        <f t="shared" si="6"/>
        <v>0</v>
      </c>
      <c r="K42" s="29">
        <f t="shared" si="6"/>
        <v>0</v>
      </c>
      <c r="L42" s="29">
        <f t="shared" si="6"/>
        <v>0</v>
      </c>
      <c r="M42" s="29">
        <f t="shared" si="6"/>
        <v>0</v>
      </c>
      <c r="N42" s="29">
        <f t="shared" si="6"/>
        <v>0</v>
      </c>
      <c r="O42" s="29">
        <f t="shared" si="6"/>
        <v>0</v>
      </c>
      <c r="P42" s="38">
        <f t="shared" si="6"/>
        <v>0</v>
      </c>
      <c r="Q42" s="160">
        <f t="shared" si="6"/>
        <v>0</v>
      </c>
      <c r="R42" s="153">
        <f t="shared" si="1"/>
        <v>0</v>
      </c>
      <c r="S42" s="78">
        <f>COUNTIF(S6:S35,"=1")</f>
        <v>0</v>
      </c>
      <c r="T42" s="32">
        <f>COUNTIF(T6:T35,"=1")</f>
        <v>0</v>
      </c>
      <c r="U42" s="156">
        <f>SUM(S42:T42)</f>
        <v>0</v>
      </c>
      <c r="V42" s="80">
        <f t="shared" si="2"/>
        <v>0</v>
      </c>
    </row>
    <row r="43" spans="1:22" ht="13.5" thickBot="1">
      <c r="A43" s="308"/>
      <c r="B43" s="104" t="s">
        <v>67</v>
      </c>
      <c r="C43" s="108">
        <f>IF(COUNTIF(C6:C35,"")=30,0,COUNTIF(C6:C35,"")-COUNTIF(B6:B35,""))</f>
        <v>0</v>
      </c>
      <c r="D43" s="108">
        <f>IF(COUNTIF(D6:D35,"")=30,0,COUNTIF(D6:D35,"")-COUNTIF(B6:B35,""))</f>
        <v>0</v>
      </c>
      <c r="E43" s="108">
        <f>IF(COUNTIF(E6:E35,"")=30,0,COUNTIF(E6:E35,"")-COUNTIF(B6:B35,""))</f>
        <v>0</v>
      </c>
      <c r="F43" s="108">
        <f>IF(COUNTIF(F6:F35,"")=30,0,COUNTIF(F6:F35,"")-COUNTIF(B6:B35,""))</f>
        <v>0</v>
      </c>
      <c r="G43" s="108">
        <f>IF(COUNTIF(G6:G35,"")=30,0,COUNTIF(G6:G35,"")-COUNTIF(B6:B35,""))</f>
        <v>0</v>
      </c>
      <c r="H43" s="108">
        <f>IF(COUNTIF(H6:H35,"")=30,0,COUNTIF(H6:H35,"")-COUNTIF(B6:B35,""))</f>
        <v>0</v>
      </c>
      <c r="I43" s="108">
        <f>IF(COUNTIF(I6:I35,"")=30,0,COUNTIF(I6:I35,"")-COUNTIF(B6:B35,""))</f>
        <v>0</v>
      </c>
      <c r="J43" s="108">
        <f>IF(COUNTIF(J6:J35,"")=30,0,COUNTIF(J6:J35,"")-COUNTIF(B6:B35,""))</f>
        <v>0</v>
      </c>
      <c r="K43" s="108">
        <f>IF(COUNTIF(K6:K35,"")=30,0,COUNTIF(K6:K35,"")-COUNTIF(B6:B35,""))</f>
        <v>0</v>
      </c>
      <c r="L43" s="108">
        <f>IF(COUNTIF(L6:L35,"")=30,0,COUNTIF(L6:L35,"")-COUNTIF(B6:B35,""))</f>
        <v>0</v>
      </c>
      <c r="M43" s="108">
        <f>IF(COUNTIF(M6:M35,"")=30,0,COUNTIF(M6:M35,"")-COUNTIF(B6:B35,""))</f>
        <v>0</v>
      </c>
      <c r="N43" s="108">
        <f>IF(COUNTIF(N6:N35,"")=30,0,COUNTIF(N6:N35,"")-COUNTIF(B6:B35,""))</f>
        <v>0</v>
      </c>
      <c r="O43" s="108">
        <f>IF(COUNTIF(O6:O35,"")=30,0,COUNTIF(O6:O35,"")-COUNTIF(B6:B35,""))</f>
        <v>0</v>
      </c>
      <c r="P43" s="151">
        <f>IF(COUNTIF(P6:P35,"")=30,0,COUNTIF(P6:P35,"")-COUNTIF(B6:B35,""))</f>
        <v>0</v>
      </c>
      <c r="Q43" s="161">
        <f>IF(COUNTIF(Q6:Q35,"")=30,0,COUNTIF(Q6:Q35,"")-COUNTIF(C6:C35,""))</f>
        <v>0</v>
      </c>
      <c r="R43" s="153">
        <f t="shared" si="1"/>
        <v>0</v>
      </c>
      <c r="S43" s="278">
        <f>IF(COUNTIF(S6:S35,"")=30,0,COUNTIF(Proracun2!O6:O35,"=2")-COUNTIF(B6:B35,""))</f>
        <v>0</v>
      </c>
      <c r="T43" s="279">
        <f>IF(COUNTIF(T6:T35,"")=30,0,COUNTIF(T6:T35,"")-COUNTIF(E6:E35,""))</f>
        <v>0</v>
      </c>
      <c r="U43" s="156">
        <f>S43</f>
        <v>0</v>
      </c>
      <c r="V43" s="80">
        <f t="shared" si="2"/>
        <v>0</v>
      </c>
    </row>
    <row r="44" spans="1:22" ht="13.5" thickBot="1">
      <c r="A44" s="226" t="s">
        <v>54</v>
      </c>
      <c r="B44" s="227"/>
      <c r="C44" s="227"/>
      <c r="D44" s="227"/>
      <c r="E44" s="227"/>
      <c r="F44" s="227"/>
      <c r="G44" s="228"/>
      <c r="H44" s="227"/>
      <c r="I44" s="227"/>
      <c r="J44" s="227"/>
      <c r="K44" s="227"/>
      <c r="L44" s="227"/>
      <c r="M44" s="227"/>
      <c r="N44" s="227"/>
      <c r="O44" s="227"/>
      <c r="P44" s="227"/>
      <c r="Q44" s="311"/>
      <c r="R44" s="227"/>
      <c r="S44" s="227"/>
      <c r="T44" s="227"/>
      <c r="U44" s="228"/>
      <c r="V44" s="229"/>
    </row>
    <row r="45" spans="1:22" ht="12.75" customHeight="1">
      <c r="A45" s="263" t="s">
        <v>21</v>
      </c>
      <c r="B45" s="27" t="s">
        <v>25</v>
      </c>
      <c r="C45" s="103">
        <f>COUNTIF(Proracun2!I6:I35,"&gt;=4,5")</f>
        <v>1</v>
      </c>
      <c r="D45" s="219">
        <f>C45*100/M56</f>
        <v>100</v>
      </c>
      <c r="E45" s="219"/>
      <c r="F45" s="37" t="s">
        <v>11</v>
      </c>
      <c r="G45" s="214" t="s">
        <v>31</v>
      </c>
      <c r="H45" s="217" t="s">
        <v>41</v>
      </c>
      <c r="I45" s="218"/>
      <c r="J45" s="218"/>
      <c r="K45" s="218"/>
      <c r="L45" s="218"/>
      <c r="M45" s="36">
        <f>COUNTIF(Q6:Q35,"=5")</f>
        <v>1</v>
      </c>
      <c r="N45" s="239">
        <f>M45*100/M56</f>
        <v>100</v>
      </c>
      <c r="O45" s="239"/>
      <c r="P45" s="147" t="s">
        <v>11</v>
      </c>
      <c r="Q45" s="314" t="s">
        <v>46</v>
      </c>
      <c r="R45" s="315"/>
      <c r="S45" s="315"/>
      <c r="T45" s="316"/>
      <c r="U45" s="309">
        <f>SUM(U6:U35)</f>
        <v>0</v>
      </c>
      <c r="V45" s="225"/>
    </row>
    <row r="46" spans="1:22" ht="12.75">
      <c r="A46" s="264"/>
      <c r="B46" s="28" t="s">
        <v>8</v>
      </c>
      <c r="C46" s="29">
        <f>COUNTIF(Proracun2!J6:J35,"&gt;=3,5")</f>
        <v>0</v>
      </c>
      <c r="D46" s="190">
        <f>C46*100/M56</f>
        <v>0</v>
      </c>
      <c r="E46" s="190"/>
      <c r="F46" s="38" t="s">
        <v>11</v>
      </c>
      <c r="G46" s="215"/>
      <c r="H46" s="212" t="s">
        <v>42</v>
      </c>
      <c r="I46" s="213"/>
      <c r="J46" s="213"/>
      <c r="K46" s="213"/>
      <c r="L46" s="213"/>
      <c r="M46" s="39">
        <f>COUNTIF(Q6:Q35,"=4")</f>
        <v>0</v>
      </c>
      <c r="N46" s="189">
        <f>M46*100/M56</f>
        <v>0</v>
      </c>
      <c r="O46" s="189"/>
      <c r="P46" s="30" t="s">
        <v>11</v>
      </c>
      <c r="Q46" s="317"/>
      <c r="R46" s="318"/>
      <c r="S46" s="318"/>
      <c r="T46" s="319"/>
      <c r="U46" s="310"/>
      <c r="V46" s="211"/>
    </row>
    <row r="47" spans="1:22" ht="12.75">
      <c r="A47" s="264"/>
      <c r="B47" s="28" t="s">
        <v>9</v>
      </c>
      <c r="C47" s="29">
        <f>COUNTIF(Proracun2!K6:K35,"&gt;=2,5")</f>
        <v>0</v>
      </c>
      <c r="D47" s="190">
        <f>C47*100/M56</f>
        <v>0</v>
      </c>
      <c r="E47" s="190"/>
      <c r="F47" s="38" t="s">
        <v>11</v>
      </c>
      <c r="G47" s="215"/>
      <c r="H47" s="212" t="s">
        <v>43</v>
      </c>
      <c r="I47" s="213"/>
      <c r="J47" s="213"/>
      <c r="K47" s="213"/>
      <c r="L47" s="213"/>
      <c r="M47" s="39">
        <f>COUNTIF(Q6:Q35,"=3")</f>
        <v>0</v>
      </c>
      <c r="N47" s="189">
        <f>M47*100/M56</f>
        <v>0</v>
      </c>
      <c r="O47" s="189"/>
      <c r="P47" s="30" t="s">
        <v>11</v>
      </c>
      <c r="Q47" s="317" t="s">
        <v>47</v>
      </c>
      <c r="R47" s="318"/>
      <c r="S47" s="318"/>
      <c r="T47" s="319"/>
      <c r="U47" s="320">
        <f>SUM(V6:V35)</f>
        <v>0</v>
      </c>
      <c r="V47" s="209"/>
    </row>
    <row r="48" spans="1:22" ht="12.75">
      <c r="A48" s="264"/>
      <c r="B48" s="28" t="s">
        <v>10</v>
      </c>
      <c r="C48" s="29">
        <f>COUNTIF(Proracun2!L6:L35,"&gt;=1,5")</f>
        <v>0</v>
      </c>
      <c r="D48" s="190">
        <f>C48*100/M56</f>
        <v>0</v>
      </c>
      <c r="E48" s="190"/>
      <c r="F48" s="38" t="s">
        <v>11</v>
      </c>
      <c r="G48" s="215"/>
      <c r="H48" s="212" t="s">
        <v>44</v>
      </c>
      <c r="I48" s="213"/>
      <c r="J48" s="213"/>
      <c r="K48" s="213"/>
      <c r="L48" s="213"/>
      <c r="M48" s="39">
        <f>COUNTIF(Q6:Q35,"=2")</f>
        <v>0</v>
      </c>
      <c r="N48" s="189">
        <f>M48*100/M56</f>
        <v>0</v>
      </c>
      <c r="O48" s="189"/>
      <c r="P48" s="30" t="s">
        <v>11</v>
      </c>
      <c r="Q48" s="317"/>
      <c r="R48" s="318"/>
      <c r="S48" s="318"/>
      <c r="T48" s="319"/>
      <c r="U48" s="310"/>
      <c r="V48" s="211"/>
    </row>
    <row r="49" spans="1:22" ht="12.75">
      <c r="A49" s="264"/>
      <c r="B49" s="28" t="s">
        <v>38</v>
      </c>
      <c r="C49" s="29">
        <f>COUNTIF(Proracun2!H6:H35,"&gt;0")</f>
        <v>0</v>
      </c>
      <c r="D49" s="190">
        <f>C49*100/M56</f>
        <v>0</v>
      </c>
      <c r="E49" s="190"/>
      <c r="F49" s="38" t="s">
        <v>11</v>
      </c>
      <c r="G49" s="215"/>
      <c r="H49" s="212" t="s">
        <v>45</v>
      </c>
      <c r="I49" s="213"/>
      <c r="J49" s="213"/>
      <c r="K49" s="213"/>
      <c r="L49" s="213"/>
      <c r="M49" s="39">
        <f>COUNTIF(Q6:Q35,"=1")</f>
        <v>0</v>
      </c>
      <c r="N49" s="189">
        <f>M49*100/M56</f>
        <v>0</v>
      </c>
      <c r="O49" s="189"/>
      <c r="P49" s="30" t="s">
        <v>11</v>
      </c>
      <c r="Q49" s="329" t="s">
        <v>53</v>
      </c>
      <c r="R49" s="288"/>
      <c r="S49" s="288"/>
      <c r="T49" s="330"/>
      <c r="U49" s="321">
        <f>U47+U45</f>
        <v>0</v>
      </c>
      <c r="V49" s="293"/>
    </row>
    <row r="50" spans="1:22" ht="13.5" thickBot="1">
      <c r="A50" s="265"/>
      <c r="B50" s="101" t="s">
        <v>91</v>
      </c>
      <c r="C50" s="108">
        <f>COUNTIF(Proracun1!D6:D35,"&gt;0")-COUNTIF(B6:B35,"")</f>
        <v>0</v>
      </c>
      <c r="D50" s="261">
        <f>C50*100/M56</f>
        <v>0</v>
      </c>
      <c r="E50" s="262"/>
      <c r="F50" s="102" t="s">
        <v>11</v>
      </c>
      <c r="G50" s="216"/>
      <c r="H50" s="220" t="s">
        <v>85</v>
      </c>
      <c r="I50" s="221"/>
      <c r="J50" s="221"/>
      <c r="K50" s="221"/>
      <c r="L50" s="221"/>
      <c r="M50" s="92">
        <f>Q43</f>
        <v>0</v>
      </c>
      <c r="N50" s="192">
        <f>M50*100/M56</f>
        <v>0</v>
      </c>
      <c r="O50" s="192"/>
      <c r="P50" s="105" t="s">
        <v>11</v>
      </c>
      <c r="Q50" s="331"/>
      <c r="R50" s="332"/>
      <c r="S50" s="332"/>
      <c r="T50" s="333"/>
      <c r="U50" s="322"/>
      <c r="V50" s="323"/>
    </row>
    <row r="51" spans="1:22" ht="13.5" thickBot="1">
      <c r="A51" s="243" t="s">
        <v>79</v>
      </c>
      <c r="B51" s="34" t="s">
        <v>33</v>
      </c>
      <c r="C51" s="66">
        <f>COUNTIF(Proracun2!H6:H35,"=1")</f>
        <v>0</v>
      </c>
      <c r="D51" s="191">
        <f>C51*100/M56</f>
        <v>0</v>
      </c>
      <c r="E51" s="191"/>
      <c r="F51" s="35" t="s">
        <v>11</v>
      </c>
      <c r="G51" s="269" t="s">
        <v>73</v>
      </c>
      <c r="H51" s="270"/>
      <c r="I51" s="270"/>
      <c r="J51" s="270"/>
      <c r="K51" s="270"/>
      <c r="L51" s="270"/>
      <c r="M51" s="106">
        <f>COUNTIF(Proracun2!I6:I35,"=5")</f>
        <v>1</v>
      </c>
      <c r="N51" s="275">
        <f>M51*100/M56</f>
        <v>100</v>
      </c>
      <c r="O51" s="275"/>
      <c r="P51" s="148" t="s">
        <v>11</v>
      </c>
      <c r="Q51" s="337" t="s">
        <v>104</v>
      </c>
      <c r="R51" s="338"/>
      <c r="S51" s="338"/>
      <c r="T51" s="338"/>
      <c r="U51" s="204">
        <f>AVERAGE(C36:P36)</f>
        <v>5</v>
      </c>
      <c r="V51" s="205"/>
    </row>
    <row r="52" spans="1:22" ht="12.75">
      <c r="A52" s="244"/>
      <c r="B52" s="28" t="s">
        <v>34</v>
      </c>
      <c r="C52" s="29">
        <f>COUNTIF(Proracun2!H6:H35,"=2")</f>
        <v>0</v>
      </c>
      <c r="D52" s="190">
        <f>C52*100/M56</f>
        <v>0</v>
      </c>
      <c r="E52" s="190"/>
      <c r="F52" s="30" t="s">
        <v>11</v>
      </c>
      <c r="G52" s="252" t="s">
        <v>86</v>
      </c>
      <c r="H52" s="253"/>
      <c r="I52" s="253"/>
      <c r="J52" s="253"/>
      <c r="K52" s="253"/>
      <c r="L52" s="253"/>
      <c r="M52" s="36">
        <f>COUNTIF(Proracun2!D6:D35,"=0")</f>
        <v>1</v>
      </c>
      <c r="N52" s="276">
        <f>M52*100/M56</f>
        <v>100</v>
      </c>
      <c r="O52" s="276"/>
      <c r="P52" s="149" t="s">
        <v>11</v>
      </c>
      <c r="Q52" s="327" t="s">
        <v>97</v>
      </c>
      <c r="R52" s="328"/>
      <c r="S52" s="328"/>
      <c r="T52" s="328"/>
      <c r="U52" s="196">
        <f>AVERAGE(C36:P36,S36:T36)</f>
        <v>5</v>
      </c>
      <c r="V52" s="197"/>
    </row>
    <row r="53" spans="1:22" ht="12.75">
      <c r="A53" s="244"/>
      <c r="B53" s="28" t="s">
        <v>35</v>
      </c>
      <c r="C53" s="29">
        <f>COUNTIF(Proracun2!H6:H35,"=3")</f>
        <v>0</v>
      </c>
      <c r="D53" s="190">
        <f>C53*100/M56</f>
        <v>0</v>
      </c>
      <c r="E53" s="190"/>
      <c r="F53" s="30" t="s">
        <v>11</v>
      </c>
      <c r="G53" s="254" t="s">
        <v>72</v>
      </c>
      <c r="H53" s="255"/>
      <c r="I53" s="255"/>
      <c r="J53" s="255"/>
      <c r="K53" s="255"/>
      <c r="L53" s="255"/>
      <c r="M53" s="39">
        <f>COUNTIF(Proracun2!I6:I35,"&gt;0")</f>
        <v>1</v>
      </c>
      <c r="N53" s="280">
        <f>M53*100/M56</f>
        <v>100</v>
      </c>
      <c r="O53" s="280"/>
      <c r="P53" s="150" t="s">
        <v>11</v>
      </c>
      <c r="Q53" s="324" t="s">
        <v>96</v>
      </c>
      <c r="R53" s="202"/>
      <c r="S53" s="202"/>
      <c r="T53" s="202"/>
      <c r="U53" s="196">
        <f>AVERAGE(S36:T36)</f>
        <v>5</v>
      </c>
      <c r="V53" s="197"/>
    </row>
    <row r="54" spans="1:22" ht="13.5" thickBot="1">
      <c r="A54" s="244"/>
      <c r="B54" s="28" t="s">
        <v>36</v>
      </c>
      <c r="C54" s="29">
        <f>COUNTIF(Proracun2!H6:H35,"=4")</f>
        <v>0</v>
      </c>
      <c r="D54" s="190">
        <f>C54*100/M56</f>
        <v>0</v>
      </c>
      <c r="E54" s="190"/>
      <c r="F54" s="30" t="s">
        <v>11</v>
      </c>
      <c r="G54" s="256" t="s">
        <v>71</v>
      </c>
      <c r="H54" s="257"/>
      <c r="I54" s="257"/>
      <c r="J54" s="257"/>
      <c r="K54" s="257"/>
      <c r="L54" s="257"/>
      <c r="M54" s="39">
        <f>COUNTIF(Proracun2!H6:H35,"&gt;0")</f>
        <v>0</v>
      </c>
      <c r="N54" s="280">
        <f>M54*100/M56</f>
        <v>0</v>
      </c>
      <c r="O54" s="280"/>
      <c r="P54" s="150" t="s">
        <v>11</v>
      </c>
      <c r="Q54" s="325" t="s">
        <v>52</v>
      </c>
      <c r="R54" s="326"/>
      <c r="S54" s="326"/>
      <c r="T54" s="326"/>
      <c r="U54" s="304">
        <f>AVERAGE(C36:Q36)</f>
        <v>5</v>
      </c>
      <c r="V54" s="305"/>
    </row>
    <row r="55" spans="1:22" ht="13.5" thickBot="1">
      <c r="A55" s="245"/>
      <c r="B55" s="101" t="s">
        <v>81</v>
      </c>
      <c r="C55" s="104">
        <f>COUNTIF(Proracun2!H6:H35,"&gt;=5")</f>
        <v>0</v>
      </c>
      <c r="D55" s="268">
        <f>C55*100/M56</f>
        <v>0</v>
      </c>
      <c r="E55" s="268"/>
      <c r="F55" s="105" t="s">
        <v>11</v>
      </c>
      <c r="G55" s="271" t="s">
        <v>92</v>
      </c>
      <c r="H55" s="272"/>
      <c r="I55" s="272"/>
      <c r="J55" s="272"/>
      <c r="K55" s="272"/>
      <c r="L55" s="272"/>
      <c r="M55" s="109">
        <f>COUNTIF(Proracun2!G6:G35,"&gt;0")</f>
        <v>0</v>
      </c>
      <c r="N55" s="281">
        <f>M55*100/M56</f>
        <v>0</v>
      </c>
      <c r="O55" s="281"/>
      <c r="P55" s="110" t="s">
        <v>11</v>
      </c>
      <c r="Q55" s="298" t="s">
        <v>69</v>
      </c>
      <c r="R55" s="299"/>
      <c r="S55" s="299"/>
      <c r="T55" s="299"/>
      <c r="U55" s="299"/>
      <c r="V55" s="300"/>
    </row>
    <row r="56" spans="1:22" ht="13.5" thickBot="1">
      <c r="A56" s="258" t="s">
        <v>80</v>
      </c>
      <c r="B56" s="27" t="s">
        <v>82</v>
      </c>
      <c r="C56" s="103">
        <f>COUNTIF(Proracun2!D6:D35,"=1")</f>
        <v>0</v>
      </c>
      <c r="D56" s="219">
        <f>C56*100/M56</f>
        <v>0</v>
      </c>
      <c r="E56" s="219"/>
      <c r="F56" s="37" t="s">
        <v>11</v>
      </c>
      <c r="G56" s="273" t="s">
        <v>70</v>
      </c>
      <c r="H56" s="274"/>
      <c r="I56" s="274"/>
      <c r="J56" s="274"/>
      <c r="K56" s="274"/>
      <c r="L56" s="274"/>
      <c r="M56" s="89">
        <f>30-COUNTIF(B6:B35,"")</f>
        <v>1</v>
      </c>
      <c r="N56" s="282">
        <f>M56*100/M56</f>
        <v>100</v>
      </c>
      <c r="O56" s="282"/>
      <c r="P56" s="90" t="s">
        <v>11</v>
      </c>
      <c r="Q56" s="301"/>
      <c r="R56" s="250"/>
      <c r="S56" s="250"/>
      <c r="T56" s="250"/>
      <c r="U56" s="250"/>
      <c r="V56" s="251"/>
    </row>
    <row r="57" spans="1:22" ht="12.75">
      <c r="A57" s="259"/>
      <c r="B57" s="28" t="s">
        <v>83</v>
      </c>
      <c r="C57" s="29">
        <f>COUNTIF(Proracun2!D6:D35,"=2")</f>
        <v>0</v>
      </c>
      <c r="D57" s="190">
        <f>C57*100/M56</f>
        <v>0</v>
      </c>
      <c r="E57" s="190"/>
      <c r="F57" s="38" t="s">
        <v>11</v>
      </c>
      <c r="G57" s="266" t="s">
        <v>74</v>
      </c>
      <c r="H57" s="267"/>
      <c r="I57" s="267"/>
      <c r="J57" s="267"/>
      <c r="K57" s="267"/>
      <c r="L57" s="267"/>
      <c r="M57" s="94">
        <f>COUNTIF(UnosOcena!C6:C35,"=z")</f>
        <v>1</v>
      </c>
      <c r="N57" s="283">
        <f>M57*100/M56</f>
        <v>100</v>
      </c>
      <c r="O57" s="283"/>
      <c r="P57" s="95" t="s">
        <v>11</v>
      </c>
      <c r="Q57" s="302" t="s">
        <v>48</v>
      </c>
      <c r="R57" s="284"/>
      <c r="S57" s="284"/>
      <c r="T57" s="284"/>
      <c r="U57" s="284"/>
      <c r="V57" s="285"/>
    </row>
    <row r="58" spans="1:22" ht="13.5" thickBot="1">
      <c r="A58" s="260"/>
      <c r="B58" s="40" t="s">
        <v>84</v>
      </c>
      <c r="C58" s="108">
        <f>COUNTIF(Proracun2!D6:D35,"&gt;=3")-COUNTIF(B6:B35,"")</f>
        <v>0</v>
      </c>
      <c r="D58" s="195">
        <f>C58*100/M56</f>
        <v>0</v>
      </c>
      <c r="E58" s="195"/>
      <c r="F58" s="93" t="s">
        <v>11</v>
      </c>
      <c r="G58" s="187" t="s">
        <v>78</v>
      </c>
      <c r="H58" s="188"/>
      <c r="I58" s="188"/>
      <c r="J58" s="188"/>
      <c r="K58" s="188"/>
      <c r="L58" s="188"/>
      <c r="M58" s="92">
        <f>COUNTIF(UnosOcena!C6:C35,"=m")</f>
        <v>0</v>
      </c>
      <c r="N58" s="277">
        <f>M58*100/M56</f>
        <v>0</v>
      </c>
      <c r="O58" s="277"/>
      <c r="P58" s="93" t="s">
        <v>11</v>
      </c>
      <c r="Q58" s="303"/>
      <c r="R58" s="286"/>
      <c r="S58" s="286"/>
      <c r="T58" s="286"/>
      <c r="U58" s="286"/>
      <c r="V58" s="287"/>
    </row>
  </sheetData>
  <sheetProtection password="CCAC" sheet="1" objects="1" scenarios="1" selectLockedCells="1" selectUnlockedCells="1"/>
  <mergeCells count="72">
    <mergeCell ref="U1:W1"/>
    <mergeCell ref="A37:Q37"/>
    <mergeCell ref="Q51:T51"/>
    <mergeCell ref="D46:E46"/>
    <mergeCell ref="D49:E49"/>
    <mergeCell ref="D45:E45"/>
    <mergeCell ref="H48:L48"/>
    <mergeCell ref="M2:N2"/>
    <mergeCell ref="R1:T1"/>
    <mergeCell ref="U47:V48"/>
    <mergeCell ref="U49:V50"/>
    <mergeCell ref="Q53:T53"/>
    <mergeCell ref="Q54:T54"/>
    <mergeCell ref="Q52:T52"/>
    <mergeCell ref="Q47:T48"/>
    <mergeCell ref="Q49:T50"/>
    <mergeCell ref="U45:V46"/>
    <mergeCell ref="A44:V44"/>
    <mergeCell ref="N46:O46"/>
    <mergeCell ref="S37:T37"/>
    <mergeCell ref="Q45:T46"/>
    <mergeCell ref="N45:O45"/>
    <mergeCell ref="G45:G50"/>
    <mergeCell ref="H45:L45"/>
    <mergeCell ref="H46:L46"/>
    <mergeCell ref="H50:L50"/>
    <mergeCell ref="N47:O47"/>
    <mergeCell ref="H49:L49"/>
    <mergeCell ref="D50:E50"/>
    <mergeCell ref="A45:A50"/>
    <mergeCell ref="H47:L47"/>
    <mergeCell ref="N48:O48"/>
    <mergeCell ref="N50:O50"/>
    <mergeCell ref="N49:O49"/>
    <mergeCell ref="D48:E48"/>
    <mergeCell ref="D58:E58"/>
    <mergeCell ref="D54:E54"/>
    <mergeCell ref="D55:E55"/>
    <mergeCell ref="A36:B36"/>
    <mergeCell ref="A38:A43"/>
    <mergeCell ref="U51:V51"/>
    <mergeCell ref="U52:V52"/>
    <mergeCell ref="G54:L54"/>
    <mergeCell ref="G55:L55"/>
    <mergeCell ref="U54:V54"/>
    <mergeCell ref="D53:E53"/>
    <mergeCell ref="D57:E57"/>
    <mergeCell ref="G53:L53"/>
    <mergeCell ref="D47:E47"/>
    <mergeCell ref="D51:E51"/>
    <mergeCell ref="G56:L56"/>
    <mergeCell ref="D52:E52"/>
    <mergeCell ref="N58:O58"/>
    <mergeCell ref="S43:T43"/>
    <mergeCell ref="N54:O54"/>
    <mergeCell ref="N55:O55"/>
    <mergeCell ref="N56:O56"/>
    <mergeCell ref="N57:O57"/>
    <mergeCell ref="N53:O53"/>
    <mergeCell ref="N51:O51"/>
    <mergeCell ref="Q57:V58"/>
    <mergeCell ref="U53:V53"/>
    <mergeCell ref="G52:L52"/>
    <mergeCell ref="Q55:V56"/>
    <mergeCell ref="N52:O52"/>
    <mergeCell ref="A2:L2"/>
    <mergeCell ref="A51:A55"/>
    <mergeCell ref="A56:A58"/>
    <mergeCell ref="G51:L51"/>
    <mergeCell ref="G58:L58"/>
    <mergeCell ref="G57:L57"/>
    <mergeCell ref="D56:E56"/>
  </mergeCells>
  <conditionalFormatting sqref="C6:P35">
    <cfRule type="cellIs" priority="1" dxfId="2" operator="equal" stopIfTrue="1">
      <formula>""</formula>
    </cfRule>
    <cfRule type="cellIs" priority="2" dxfId="3" operator="equal" stopIfTrue="1">
      <formula>1</formula>
    </cfRule>
  </conditionalFormatting>
  <conditionalFormatting sqref="S6:T35 Q6:Q35">
    <cfRule type="cellIs" priority="3" dxfId="4" operator="equal" stopIfTrue="1">
      <formula>""</formula>
    </cfRule>
    <cfRule type="cellIs" priority="4" dxfId="5" operator="equal" stopIfTrue="1">
      <formula>1</formula>
    </cfRule>
  </conditionalFormatting>
  <printOptions horizontalCentered="1" verticalCentered="1"/>
  <pageMargins left="0.07874015748031496" right="0.07874015748031496" top="0.11811023622047245" bottom="0.11811023622047245" header="0.11811023622047245" footer="0.11811023622047245"/>
  <pageSetup blackAndWhite="1" horizontalDpi="300" verticalDpi="300" orientation="portrait" paperSize="9" r:id="rId1"/>
  <headerFooter alignWithMargins="0">
    <oddHeader>&amp;L autor   programa
prof. Saša Vučinić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2:I3"/>
  <sheetViews>
    <sheetView showGridLines="0" showRowColHeaders="0" workbookViewId="0" topLeftCell="B13">
      <selection activeCell="L25" sqref="L25"/>
    </sheetView>
  </sheetViews>
  <sheetFormatPr defaultColWidth="9.140625" defaultRowHeight="12.75"/>
  <cols>
    <col min="10" max="10" width="9.00390625" style="0" customWidth="1"/>
  </cols>
  <sheetData>
    <row r="1" ht="41.25" customHeight="1"/>
    <row r="2" spans="3:9" ht="12.75" customHeight="1">
      <c r="C2" s="296" t="s">
        <v>66</v>
      </c>
      <c r="D2" s="296"/>
      <c r="E2" s="296"/>
      <c r="F2" s="296"/>
      <c r="G2" s="296"/>
      <c r="H2" s="296"/>
      <c r="I2" s="297" t="str">
        <f>ProsekOcenaBezVladanja!M2</f>
        <v>6-1</v>
      </c>
    </row>
    <row r="3" spans="3:9" ht="12.75" customHeight="1">
      <c r="C3" s="296"/>
      <c r="D3" s="296"/>
      <c r="E3" s="296"/>
      <c r="F3" s="296"/>
      <c r="G3" s="296"/>
      <c r="H3" s="296"/>
      <c r="I3" s="297"/>
    </row>
  </sheetData>
  <sheetProtection password="CCCC" sheet="1" objects="1" scenarios="1" selectLockedCells="1" selectUnlockedCells="1"/>
  <mergeCells count="2">
    <mergeCell ref="C2:H3"/>
    <mergeCell ref="I2:I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2"/>
  <headerFooter alignWithMargins="0">
    <oddHeader>&amp;Cdana &amp;D godine</oddHeader>
    <oddFooter>&amp;L&amp;"Arial,Italic" autor  programa
prof. Saša Vučinić&amp;C_______________________&amp;R&amp;"Arial,Italic"kontakt    
vuk_ts@verat.net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12"/>
  <sheetViews>
    <sheetView showGridLines="0" showRowColHeaders="0" workbookViewId="0" topLeftCell="AT1">
      <selection activeCell="A1" sqref="A1:AS1"/>
    </sheetView>
  </sheetViews>
  <sheetFormatPr defaultColWidth="9.140625" defaultRowHeight="12.75"/>
  <cols>
    <col min="1" max="6" width="0" style="0" hidden="1" customWidth="1"/>
    <col min="7" max="7" width="10.421875" style="100" hidden="1" customWidth="1"/>
    <col min="8" max="33" width="0" style="100" hidden="1" customWidth="1"/>
    <col min="34" max="45" width="0" style="0" hidden="1" customWidth="1"/>
  </cols>
  <sheetData>
    <row r="1" spans="1:51" ht="12.75">
      <c r="A1" s="166"/>
      <c r="B1" s="166"/>
      <c r="C1" s="166"/>
      <c r="D1" s="166"/>
      <c r="E1" s="166"/>
      <c r="F1" s="166"/>
      <c r="G1" s="166"/>
      <c r="H1" s="166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</row>
    <row r="2" spans="1:51" ht="12.75">
      <c r="A2" s="166"/>
      <c r="B2" s="166"/>
      <c r="C2" s="166"/>
      <c r="D2" s="166"/>
      <c r="E2" s="166"/>
      <c r="F2" s="166"/>
      <c r="G2" s="166"/>
      <c r="H2" s="166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</row>
    <row r="3" spans="1:51" ht="12.7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39" t="s">
        <v>65</v>
      </c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</row>
    <row r="4" spans="1:51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>
        <f>SUM(ProsekOcenaBezVladanja!C6:C35)</f>
        <v>5</v>
      </c>
      <c r="P4" s="167">
        <f>SUM(ProsekOcenaBezVladanja!D6:D35)</f>
        <v>5</v>
      </c>
      <c r="Q4" s="167">
        <f>SUM(ProsekOcenaBezVladanja!E6:E35)</f>
        <v>5</v>
      </c>
      <c r="R4" s="167">
        <f>SUM(ProsekOcenaBezVladanja!F6:F35)</f>
        <v>5</v>
      </c>
      <c r="S4" s="167">
        <f>SUM(ProsekOcenaBezVladanja!G6:G35)</f>
        <v>5</v>
      </c>
      <c r="T4" s="167">
        <f>SUM(ProsekOcenaBezVladanja!H6:H35)</f>
        <v>5</v>
      </c>
      <c r="U4" s="167">
        <f>SUM(ProsekOcenaBezVladanja!I6:I35)</f>
        <v>5</v>
      </c>
      <c r="V4" s="167">
        <f>SUM(ProsekOcenaBezVladanja!J6:J35)</f>
        <v>5</v>
      </c>
      <c r="W4" s="167">
        <f>SUM(ProsekOcenaBezVladanja!K6:K35)</f>
        <v>5</v>
      </c>
      <c r="X4" s="167">
        <f>SUM(ProsekOcenaBezVladanja!L6:L35)</f>
        <v>5</v>
      </c>
      <c r="Y4" s="167">
        <f>SUM(ProsekOcenaBezVladanja!M6:M35)</f>
        <v>5</v>
      </c>
      <c r="Z4" s="167">
        <f>SUM(ProsekOcenaBezVladanja!N6:N35)</f>
        <v>5</v>
      </c>
      <c r="AA4" s="167">
        <f>SUM(ProsekOcenaBezVladanja!O6:O35)</f>
        <v>5</v>
      </c>
      <c r="AB4" s="167">
        <f>SUM(ProsekOcenaBezVladanja!P6:P35)</f>
        <v>5</v>
      </c>
      <c r="AC4" s="167">
        <f>SUM(ProsekOcenaBezVladanja!R6:R35)</f>
        <v>5</v>
      </c>
      <c r="AD4" s="167">
        <f>SUM(ProsekOcenaBezVladanja!S6:S35)</f>
        <v>0</v>
      </c>
      <c r="AE4" s="167">
        <f>SUM(ProsekOcenaBezVladanja!T6:T35)</f>
        <v>5</v>
      </c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</row>
    <row r="5" spans="1:51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6" t="s">
        <v>87</v>
      </c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</row>
    <row r="6" spans="1:51" ht="12.75">
      <c r="A6" s="166"/>
      <c r="B6" s="166">
        <f>COUNTIF(ProsekOcenaBezVladanja!C6:P6,"")</f>
        <v>0</v>
      </c>
      <c r="C6" s="166">
        <f>B6-B36</f>
        <v>0</v>
      </c>
      <c r="D6" s="167">
        <f>C6-UnosOcena!R6:R35</f>
        <v>0</v>
      </c>
      <c r="E6" s="167">
        <f aca="true" t="shared" si="0" ref="E6:E35">D6+H6</f>
        <v>0</v>
      </c>
      <c r="F6" s="166"/>
      <c r="G6" s="167">
        <f>IF(D6&gt;0,COUNTIF(ProsekOcenaBezVladanja!C6:P6,"=1"),0)</f>
        <v>0</v>
      </c>
      <c r="H6" s="167">
        <f>IF(D6=0,COUNTIF(ProsekOcenaBezVladanja!C6:P6,"=1"),0)</f>
        <v>0</v>
      </c>
      <c r="I6" s="168">
        <f>IF(E6=0,AVERAGE(ProsekOcenaBezVladanja!C6:P6),0)</f>
        <v>5</v>
      </c>
      <c r="J6" s="168">
        <f aca="true" t="shared" si="1" ref="J6:J35">IF(I6&lt;4.5,I6,0)</f>
        <v>0</v>
      </c>
      <c r="K6" s="168">
        <f aca="true" t="shared" si="2" ref="K6:K35">IF(J6&lt;3.5,J6,0)</f>
        <v>0</v>
      </c>
      <c r="L6" s="168">
        <f aca="true" t="shared" si="3" ref="L6:L35">IF(K6&lt;2.5,K6,0)</f>
        <v>0</v>
      </c>
      <c r="M6" s="169">
        <f>IF(I6=0,"N",I6)</f>
        <v>5</v>
      </c>
      <c r="N6" s="167"/>
      <c r="O6" s="166">
        <f>IF(ProsekOcenaBezVladanja!R6=ProsekOcenaBezVladanja!S6,2,1)</f>
        <v>1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</row>
    <row r="7" spans="1:51" ht="12.75">
      <c r="A7" s="166"/>
      <c r="B7" s="166">
        <f>COUNTIF(ProsekOcenaBezVladanja!C7:P7,"")</f>
        <v>14</v>
      </c>
      <c r="C7" s="166">
        <f>B7-B36</f>
        <v>14</v>
      </c>
      <c r="D7" s="167">
        <f>C7-UnosOcena!R7:R36</f>
        <v>14</v>
      </c>
      <c r="E7" s="167">
        <f t="shared" si="0"/>
        <v>14</v>
      </c>
      <c r="F7" s="166"/>
      <c r="G7" s="167">
        <f>IF(D7&gt;0,COUNTIF(ProsekOcenaBezVladanja!C7:P7,"=1"),0)</f>
        <v>0</v>
      </c>
      <c r="H7" s="167">
        <f>IF(D7=0,COUNTIF(ProsekOcenaBezVladanja!C7:P7,"=1"),0)</f>
        <v>0</v>
      </c>
      <c r="I7" s="168">
        <f>IF(E7=0,AVERAGE(ProsekOcenaBezVladanja!C7:P7),0)</f>
        <v>0</v>
      </c>
      <c r="J7" s="168">
        <f t="shared" si="1"/>
        <v>0</v>
      </c>
      <c r="K7" s="168">
        <f t="shared" si="2"/>
        <v>0</v>
      </c>
      <c r="L7" s="168">
        <f t="shared" si="3"/>
        <v>0</v>
      </c>
      <c r="M7" s="169" t="str">
        <f aca="true" t="shared" si="4" ref="M7:M35">IF(I7=0,"N",I7)</f>
        <v>N</v>
      </c>
      <c r="N7" s="167"/>
      <c r="O7" s="166">
        <f>IF(ProsekOcenaBezVladanja!R7=ProsekOcenaBezVladanja!S7,2,1)</f>
        <v>2</v>
      </c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</row>
    <row r="8" spans="1:51" ht="12.75">
      <c r="A8" s="166"/>
      <c r="B8" s="166">
        <f>COUNTIF(ProsekOcenaBezVladanja!C8:P8,"")</f>
        <v>14</v>
      </c>
      <c r="C8" s="166">
        <f>B8-B36</f>
        <v>14</v>
      </c>
      <c r="D8" s="167">
        <f>C8-UnosOcena!R8:R37</f>
        <v>14</v>
      </c>
      <c r="E8" s="167">
        <f t="shared" si="0"/>
        <v>14</v>
      </c>
      <c r="F8" s="166"/>
      <c r="G8" s="167">
        <f>IF(D8&gt;0,COUNTIF(ProsekOcenaBezVladanja!C8:P8,"=1"),0)</f>
        <v>0</v>
      </c>
      <c r="H8" s="167">
        <f>IF(D8=0,COUNTIF(ProsekOcenaBezVladanja!C8:P8,"=1"),0)</f>
        <v>0</v>
      </c>
      <c r="I8" s="168">
        <f>IF(E8=0,AVERAGE(ProsekOcenaBezVladanja!C8:P8),0)</f>
        <v>0</v>
      </c>
      <c r="J8" s="168">
        <f t="shared" si="1"/>
        <v>0</v>
      </c>
      <c r="K8" s="168">
        <f t="shared" si="2"/>
        <v>0</v>
      </c>
      <c r="L8" s="168">
        <f t="shared" si="3"/>
        <v>0</v>
      </c>
      <c r="M8" s="169" t="str">
        <f t="shared" si="4"/>
        <v>N</v>
      </c>
      <c r="N8" s="167"/>
      <c r="O8" s="166">
        <f>IF(ProsekOcenaBezVladanja!R8=ProsekOcenaBezVladanja!S8,2,1)</f>
        <v>2</v>
      </c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</row>
    <row r="9" spans="1:51" ht="12.75">
      <c r="A9" s="166"/>
      <c r="B9" s="166">
        <f>COUNTIF(ProsekOcenaBezVladanja!C9:P9,"")</f>
        <v>14</v>
      </c>
      <c r="C9" s="166">
        <f>B9-B36</f>
        <v>14</v>
      </c>
      <c r="D9" s="167">
        <f>C9-UnosOcena!R9:R38</f>
        <v>14</v>
      </c>
      <c r="E9" s="167">
        <f t="shared" si="0"/>
        <v>14</v>
      </c>
      <c r="F9" s="166"/>
      <c r="G9" s="167">
        <f>IF(D9&gt;0,COUNTIF(ProsekOcenaBezVladanja!C9:P9,"=1"),0)</f>
        <v>0</v>
      </c>
      <c r="H9" s="167">
        <f>IF(D9=0,COUNTIF(ProsekOcenaBezVladanja!C9:P9,"=1"),0)</f>
        <v>0</v>
      </c>
      <c r="I9" s="168">
        <f>IF(E9=0,AVERAGE(ProsekOcenaBezVladanja!C9:P9),0)</f>
        <v>0</v>
      </c>
      <c r="J9" s="168">
        <f t="shared" si="1"/>
        <v>0</v>
      </c>
      <c r="K9" s="168">
        <f t="shared" si="2"/>
        <v>0</v>
      </c>
      <c r="L9" s="168">
        <f t="shared" si="3"/>
        <v>0</v>
      </c>
      <c r="M9" s="169" t="str">
        <f t="shared" si="4"/>
        <v>N</v>
      </c>
      <c r="N9" s="167"/>
      <c r="O9" s="166">
        <f>IF(ProsekOcenaBezVladanja!R9=ProsekOcenaBezVladanja!S9,2,1)</f>
        <v>2</v>
      </c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</row>
    <row r="10" spans="1:51" ht="12.75">
      <c r="A10" s="166"/>
      <c r="B10" s="166">
        <f>COUNTIF(ProsekOcenaBezVladanja!C10:P10,"")</f>
        <v>14</v>
      </c>
      <c r="C10" s="166">
        <f>B10-B36</f>
        <v>14</v>
      </c>
      <c r="D10" s="167">
        <f>C10-UnosOcena!R10:R39</f>
        <v>14</v>
      </c>
      <c r="E10" s="167">
        <f t="shared" si="0"/>
        <v>14</v>
      </c>
      <c r="F10" s="166"/>
      <c r="G10" s="167">
        <f>IF(D10&gt;0,COUNTIF(ProsekOcenaBezVladanja!C10:P10,"=1"),0)</f>
        <v>0</v>
      </c>
      <c r="H10" s="167">
        <f>IF(D10=0,COUNTIF(ProsekOcenaBezVladanja!C10:P10,"=1"),0)</f>
        <v>0</v>
      </c>
      <c r="I10" s="168">
        <f>IF(E10=0,AVERAGE(ProsekOcenaBezVladanja!C10:P10),0)</f>
        <v>0</v>
      </c>
      <c r="J10" s="168">
        <f t="shared" si="1"/>
        <v>0</v>
      </c>
      <c r="K10" s="168">
        <f t="shared" si="2"/>
        <v>0</v>
      </c>
      <c r="L10" s="168">
        <f t="shared" si="3"/>
        <v>0</v>
      </c>
      <c r="M10" s="169" t="str">
        <f t="shared" si="4"/>
        <v>N</v>
      </c>
      <c r="N10" s="167"/>
      <c r="O10" s="166">
        <f>IF(ProsekOcenaBezVladanja!R10=ProsekOcenaBezVladanja!S10,2,1)</f>
        <v>2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</row>
    <row r="11" spans="1:51" ht="12.75">
      <c r="A11" s="166"/>
      <c r="B11" s="166">
        <f>COUNTIF(ProsekOcenaBezVladanja!C11:P11,"")</f>
        <v>14</v>
      </c>
      <c r="C11" s="166">
        <f>B11-B36</f>
        <v>14</v>
      </c>
      <c r="D11" s="167">
        <f>C11-UnosOcena!R11:R40</f>
        <v>14</v>
      </c>
      <c r="E11" s="167">
        <f t="shared" si="0"/>
        <v>14</v>
      </c>
      <c r="F11" s="166"/>
      <c r="G11" s="167">
        <f>IF(D11&gt;0,COUNTIF(ProsekOcenaBezVladanja!C11:P11,"=1"),0)</f>
        <v>0</v>
      </c>
      <c r="H11" s="167">
        <f>IF(D11=0,COUNTIF(ProsekOcenaBezVladanja!C11:P11,"=1"),0)</f>
        <v>0</v>
      </c>
      <c r="I11" s="168">
        <f>IF(E11=0,AVERAGE(ProsekOcenaBezVladanja!C11:P11),0)</f>
        <v>0</v>
      </c>
      <c r="J11" s="168">
        <f t="shared" si="1"/>
        <v>0</v>
      </c>
      <c r="K11" s="168">
        <f t="shared" si="2"/>
        <v>0</v>
      </c>
      <c r="L11" s="168">
        <f t="shared" si="3"/>
        <v>0</v>
      </c>
      <c r="M11" s="169" t="str">
        <f t="shared" si="4"/>
        <v>N</v>
      </c>
      <c r="N11" s="167"/>
      <c r="O11" s="166">
        <f>IF(ProsekOcenaBezVladanja!R11=ProsekOcenaBezVladanja!S11,2,1)</f>
        <v>2</v>
      </c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</row>
    <row r="12" spans="1:51" ht="12.75">
      <c r="A12" s="166"/>
      <c r="B12" s="166">
        <f>COUNTIF(ProsekOcenaBezVladanja!C12:P12,"")</f>
        <v>14</v>
      </c>
      <c r="C12" s="166">
        <f>B12-B36</f>
        <v>14</v>
      </c>
      <c r="D12" s="167">
        <f>C12-UnosOcena!R12:R41</f>
        <v>14</v>
      </c>
      <c r="E12" s="167">
        <f t="shared" si="0"/>
        <v>14</v>
      </c>
      <c r="F12" s="166"/>
      <c r="G12" s="167">
        <f>IF(D12&gt;0,COUNTIF(ProsekOcenaBezVladanja!C12:P12,"=1"),0)</f>
        <v>0</v>
      </c>
      <c r="H12" s="167">
        <f>IF(D12=0,COUNTIF(ProsekOcenaBezVladanja!C12:P12,"=1"),0)</f>
        <v>0</v>
      </c>
      <c r="I12" s="168">
        <f>IF(E12=0,AVERAGE(ProsekOcenaBezVladanja!C12:P12),0)</f>
        <v>0</v>
      </c>
      <c r="J12" s="168">
        <f t="shared" si="1"/>
        <v>0</v>
      </c>
      <c r="K12" s="168">
        <f t="shared" si="2"/>
        <v>0</v>
      </c>
      <c r="L12" s="168">
        <f t="shared" si="3"/>
        <v>0</v>
      </c>
      <c r="M12" s="169" t="str">
        <f t="shared" si="4"/>
        <v>N</v>
      </c>
      <c r="N12" s="167"/>
      <c r="O12" s="166">
        <f>IF(ProsekOcenaBezVladanja!R12=ProsekOcenaBezVladanja!S12,2,1)</f>
        <v>2</v>
      </c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</row>
    <row r="13" spans="1:51" ht="12.75">
      <c r="A13" s="166"/>
      <c r="B13" s="166">
        <f>COUNTIF(ProsekOcenaBezVladanja!C13:P13,"")</f>
        <v>14</v>
      </c>
      <c r="C13" s="166">
        <f>B13-B36</f>
        <v>14</v>
      </c>
      <c r="D13" s="167">
        <f>C13-UnosOcena!R13:R42</f>
        <v>14</v>
      </c>
      <c r="E13" s="167">
        <f t="shared" si="0"/>
        <v>14</v>
      </c>
      <c r="F13" s="166"/>
      <c r="G13" s="167">
        <f>IF(D13&gt;0,COUNTIF(ProsekOcenaBezVladanja!C13:P13,"=1"),0)</f>
        <v>0</v>
      </c>
      <c r="H13" s="167">
        <f>IF(D13=0,COUNTIF(ProsekOcenaBezVladanja!C13:P13,"=1"),0)</f>
        <v>0</v>
      </c>
      <c r="I13" s="168">
        <f>IF(E13=0,AVERAGE(ProsekOcenaBezVladanja!C13:P13),0)</f>
        <v>0</v>
      </c>
      <c r="J13" s="168">
        <f t="shared" si="1"/>
        <v>0</v>
      </c>
      <c r="K13" s="168">
        <f t="shared" si="2"/>
        <v>0</v>
      </c>
      <c r="L13" s="168">
        <f t="shared" si="3"/>
        <v>0</v>
      </c>
      <c r="M13" s="169" t="str">
        <f t="shared" si="4"/>
        <v>N</v>
      </c>
      <c r="N13" s="167"/>
      <c r="O13" s="166">
        <f>IF(ProsekOcenaBezVladanja!R13=ProsekOcenaBezVladanja!S13,2,1)</f>
        <v>2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</row>
    <row r="14" spans="1:51" ht="12.75">
      <c r="A14" s="166"/>
      <c r="B14" s="166">
        <f>COUNTIF(ProsekOcenaBezVladanja!C14:P14,"")</f>
        <v>14</v>
      </c>
      <c r="C14" s="166">
        <f>B14-B36</f>
        <v>14</v>
      </c>
      <c r="D14" s="167">
        <f>C14-UnosOcena!R14:R43</f>
        <v>14</v>
      </c>
      <c r="E14" s="167">
        <f t="shared" si="0"/>
        <v>14</v>
      </c>
      <c r="F14" s="166"/>
      <c r="G14" s="167">
        <f>IF(D14&gt;0,COUNTIF(ProsekOcenaBezVladanja!C14:P14,"=1"),0)</f>
        <v>0</v>
      </c>
      <c r="H14" s="167">
        <f>IF(D14=0,COUNTIF(ProsekOcenaBezVladanja!C14:P14,"=1"),0)</f>
        <v>0</v>
      </c>
      <c r="I14" s="168">
        <f>IF(E14=0,AVERAGE(ProsekOcenaBezVladanja!C14:P14),0)</f>
        <v>0</v>
      </c>
      <c r="J14" s="168">
        <f t="shared" si="1"/>
        <v>0</v>
      </c>
      <c r="K14" s="168">
        <f t="shared" si="2"/>
        <v>0</v>
      </c>
      <c r="L14" s="168">
        <f t="shared" si="3"/>
        <v>0</v>
      </c>
      <c r="M14" s="169" t="str">
        <f t="shared" si="4"/>
        <v>N</v>
      </c>
      <c r="N14" s="167"/>
      <c r="O14" s="166">
        <f>IF(ProsekOcenaBezVladanja!R14=ProsekOcenaBezVladanja!S14,2,1)</f>
        <v>2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</row>
    <row r="15" spans="1:51" ht="12.75">
      <c r="A15" s="166"/>
      <c r="B15" s="166">
        <f>COUNTIF(ProsekOcenaBezVladanja!C15:P15,"")</f>
        <v>14</v>
      </c>
      <c r="C15" s="166">
        <f>B15-B36</f>
        <v>14</v>
      </c>
      <c r="D15" s="167">
        <f>C15-UnosOcena!R15:R44</f>
        <v>14</v>
      </c>
      <c r="E15" s="167">
        <f t="shared" si="0"/>
        <v>14</v>
      </c>
      <c r="F15" s="166"/>
      <c r="G15" s="167">
        <f>IF(D15&gt;0,COUNTIF(ProsekOcenaBezVladanja!C15:P15,"=1"),0)</f>
        <v>0</v>
      </c>
      <c r="H15" s="167">
        <f>IF(D15=0,COUNTIF(ProsekOcenaBezVladanja!C15:P15,"=1"),0)</f>
        <v>0</v>
      </c>
      <c r="I15" s="168">
        <f>IF(E15=0,AVERAGE(ProsekOcenaBezVladanja!C15:P15),0)</f>
        <v>0</v>
      </c>
      <c r="J15" s="168">
        <f t="shared" si="1"/>
        <v>0</v>
      </c>
      <c r="K15" s="168">
        <f t="shared" si="2"/>
        <v>0</v>
      </c>
      <c r="L15" s="168">
        <f t="shared" si="3"/>
        <v>0</v>
      </c>
      <c r="M15" s="169" t="str">
        <f t="shared" si="4"/>
        <v>N</v>
      </c>
      <c r="N15" s="167"/>
      <c r="O15" s="166">
        <f>IF(ProsekOcenaBezVladanja!R15=ProsekOcenaBezVladanja!S15,2,1)</f>
        <v>2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</row>
    <row r="16" spans="1:51" ht="12.75">
      <c r="A16" s="166"/>
      <c r="B16" s="166">
        <f>COUNTIF(ProsekOcenaBezVladanja!C16:P16,"")</f>
        <v>14</v>
      </c>
      <c r="C16" s="166">
        <f>B16-B36</f>
        <v>14</v>
      </c>
      <c r="D16" s="167">
        <f>C16-UnosOcena!R16:R45</f>
        <v>14</v>
      </c>
      <c r="E16" s="167">
        <f t="shared" si="0"/>
        <v>14</v>
      </c>
      <c r="F16" s="166"/>
      <c r="G16" s="167">
        <f>IF(D16&gt;0,COUNTIF(ProsekOcenaBezVladanja!C16:P16,"=1"),0)</f>
        <v>0</v>
      </c>
      <c r="H16" s="167">
        <f>IF(D16=0,COUNTIF(ProsekOcenaBezVladanja!C16:P16,"=1"),0)</f>
        <v>0</v>
      </c>
      <c r="I16" s="168">
        <f>IF(E16=0,AVERAGE(ProsekOcenaBezVladanja!C16:P16),0)</f>
        <v>0</v>
      </c>
      <c r="J16" s="168">
        <f t="shared" si="1"/>
        <v>0</v>
      </c>
      <c r="K16" s="168">
        <f t="shared" si="2"/>
        <v>0</v>
      </c>
      <c r="L16" s="168">
        <f t="shared" si="3"/>
        <v>0</v>
      </c>
      <c r="M16" s="169" t="str">
        <f t="shared" si="4"/>
        <v>N</v>
      </c>
      <c r="N16" s="167"/>
      <c r="O16" s="166">
        <f>IF(ProsekOcenaBezVladanja!R16=ProsekOcenaBezVladanja!S16,2,1)</f>
        <v>2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</row>
    <row r="17" spans="1:51" ht="12.75">
      <c r="A17" s="166"/>
      <c r="B17" s="166">
        <f>COUNTIF(ProsekOcenaBezVladanja!C17:P17,"")</f>
        <v>14</v>
      </c>
      <c r="C17" s="166">
        <f>B17-B36</f>
        <v>14</v>
      </c>
      <c r="D17" s="167">
        <f>C17-UnosOcena!R17:R46</f>
        <v>14</v>
      </c>
      <c r="E17" s="167">
        <f t="shared" si="0"/>
        <v>14</v>
      </c>
      <c r="F17" s="166"/>
      <c r="G17" s="167">
        <f>IF(D17&gt;0,COUNTIF(ProsekOcenaBezVladanja!C17:P17,"=1"),0)</f>
        <v>0</v>
      </c>
      <c r="H17" s="167">
        <f>IF(D17=0,COUNTIF(ProsekOcenaBezVladanja!C17:P17,"=1"),0)</f>
        <v>0</v>
      </c>
      <c r="I17" s="168">
        <f>IF(E17=0,AVERAGE(ProsekOcenaBezVladanja!C17:P17),0)</f>
        <v>0</v>
      </c>
      <c r="J17" s="168">
        <f t="shared" si="1"/>
        <v>0</v>
      </c>
      <c r="K17" s="168">
        <f t="shared" si="2"/>
        <v>0</v>
      </c>
      <c r="L17" s="168">
        <f t="shared" si="3"/>
        <v>0</v>
      </c>
      <c r="M17" s="169" t="str">
        <f t="shared" si="4"/>
        <v>N</v>
      </c>
      <c r="N17" s="167"/>
      <c r="O17" s="166">
        <f>IF(ProsekOcenaBezVladanja!R17=ProsekOcenaBezVladanja!S17,2,1)</f>
        <v>2</v>
      </c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</row>
    <row r="18" spans="1:51" ht="12.75">
      <c r="A18" s="166"/>
      <c r="B18" s="166">
        <f>COUNTIF(ProsekOcenaBezVladanja!C18:P18,"")</f>
        <v>14</v>
      </c>
      <c r="C18" s="166">
        <f>B18-B36</f>
        <v>14</v>
      </c>
      <c r="D18" s="167">
        <f>C18-UnosOcena!R18:R47</f>
        <v>14</v>
      </c>
      <c r="E18" s="167">
        <f t="shared" si="0"/>
        <v>14</v>
      </c>
      <c r="F18" s="166"/>
      <c r="G18" s="167">
        <f>IF(D18&gt;0,COUNTIF(ProsekOcenaBezVladanja!C18:P18,"=1"),0)</f>
        <v>0</v>
      </c>
      <c r="H18" s="167">
        <f>IF(D18=0,COUNTIF(ProsekOcenaBezVladanja!C18:P18,"=1"),0)</f>
        <v>0</v>
      </c>
      <c r="I18" s="168">
        <f>IF(E18=0,AVERAGE(ProsekOcenaBezVladanja!C18:P18),0)</f>
        <v>0</v>
      </c>
      <c r="J18" s="168">
        <f t="shared" si="1"/>
        <v>0</v>
      </c>
      <c r="K18" s="168">
        <f t="shared" si="2"/>
        <v>0</v>
      </c>
      <c r="L18" s="168">
        <f t="shared" si="3"/>
        <v>0</v>
      </c>
      <c r="M18" s="169" t="str">
        <f t="shared" si="4"/>
        <v>N</v>
      </c>
      <c r="N18" s="167"/>
      <c r="O18" s="166">
        <f>IF(ProsekOcenaBezVladanja!R18=ProsekOcenaBezVladanja!S18,2,1)</f>
        <v>2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</row>
    <row r="19" spans="1:51" ht="12.75">
      <c r="A19" s="166"/>
      <c r="B19" s="166">
        <f>COUNTIF(ProsekOcenaBezVladanja!C19:P19,"")</f>
        <v>14</v>
      </c>
      <c r="C19" s="166">
        <f>B19-B36</f>
        <v>14</v>
      </c>
      <c r="D19" s="167">
        <f>C19-UnosOcena!R19:R48</f>
        <v>14</v>
      </c>
      <c r="E19" s="167">
        <f t="shared" si="0"/>
        <v>14</v>
      </c>
      <c r="F19" s="166"/>
      <c r="G19" s="167">
        <f>IF(D19&gt;0,COUNTIF(ProsekOcenaBezVladanja!C19:P19,"=1"),0)</f>
        <v>0</v>
      </c>
      <c r="H19" s="167">
        <f>IF(D19=0,COUNTIF(ProsekOcenaBezVladanja!C19:P19,"=1"),0)</f>
        <v>0</v>
      </c>
      <c r="I19" s="168">
        <f>IF(E19=0,AVERAGE(ProsekOcenaBezVladanja!C19:P19),0)</f>
        <v>0</v>
      </c>
      <c r="J19" s="168">
        <f t="shared" si="1"/>
        <v>0</v>
      </c>
      <c r="K19" s="168">
        <f t="shared" si="2"/>
        <v>0</v>
      </c>
      <c r="L19" s="168">
        <f t="shared" si="3"/>
        <v>0</v>
      </c>
      <c r="M19" s="169" t="str">
        <f t="shared" si="4"/>
        <v>N</v>
      </c>
      <c r="N19" s="167"/>
      <c r="O19" s="166">
        <f>IF(ProsekOcenaBezVladanja!R19=ProsekOcenaBezVladanja!S19,2,1)</f>
        <v>2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</row>
    <row r="20" spans="1:51" ht="12.75">
      <c r="A20" s="166"/>
      <c r="B20" s="166">
        <f>COUNTIF(ProsekOcenaBezVladanja!C20:P20,"")</f>
        <v>14</v>
      </c>
      <c r="C20" s="166">
        <f>B20-B36</f>
        <v>14</v>
      </c>
      <c r="D20" s="167">
        <f>C20-UnosOcena!R20:R49</f>
        <v>14</v>
      </c>
      <c r="E20" s="167">
        <f t="shared" si="0"/>
        <v>14</v>
      </c>
      <c r="F20" s="166"/>
      <c r="G20" s="167">
        <f>IF(D20&gt;0,COUNTIF(ProsekOcenaBezVladanja!C20:P20,"=1"),0)</f>
        <v>0</v>
      </c>
      <c r="H20" s="167">
        <f>IF(D20=0,COUNTIF(ProsekOcenaBezVladanja!C20:P20,"=1"),0)</f>
        <v>0</v>
      </c>
      <c r="I20" s="168">
        <f>IF(E20=0,AVERAGE(ProsekOcenaBezVladanja!C20:P20),0)</f>
        <v>0</v>
      </c>
      <c r="J20" s="168">
        <f t="shared" si="1"/>
        <v>0</v>
      </c>
      <c r="K20" s="168">
        <f t="shared" si="2"/>
        <v>0</v>
      </c>
      <c r="L20" s="168">
        <f t="shared" si="3"/>
        <v>0</v>
      </c>
      <c r="M20" s="169" t="str">
        <f t="shared" si="4"/>
        <v>N</v>
      </c>
      <c r="N20" s="167"/>
      <c r="O20" s="166">
        <f>IF(ProsekOcenaBezVladanja!R20=ProsekOcenaBezVladanja!S20,2,1)</f>
        <v>2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</row>
    <row r="21" spans="1:51" ht="12.75">
      <c r="A21" s="166"/>
      <c r="B21" s="166">
        <f>COUNTIF(ProsekOcenaBezVladanja!C21:P21,"")</f>
        <v>14</v>
      </c>
      <c r="C21" s="166">
        <f>B21-B36</f>
        <v>14</v>
      </c>
      <c r="D21" s="167">
        <f>C21-UnosOcena!R21:R50</f>
        <v>14</v>
      </c>
      <c r="E21" s="167">
        <f t="shared" si="0"/>
        <v>14</v>
      </c>
      <c r="F21" s="166"/>
      <c r="G21" s="167">
        <f>IF(D21&gt;0,COUNTIF(ProsekOcenaBezVladanja!C21:P21,"=1"),0)</f>
        <v>0</v>
      </c>
      <c r="H21" s="167">
        <f>IF(D21=0,COUNTIF(ProsekOcenaBezVladanja!C21:P21,"=1"),0)</f>
        <v>0</v>
      </c>
      <c r="I21" s="168">
        <f>IF(E21=0,AVERAGE(ProsekOcenaBezVladanja!C21:P21),0)</f>
        <v>0</v>
      </c>
      <c r="J21" s="168">
        <f t="shared" si="1"/>
        <v>0</v>
      </c>
      <c r="K21" s="168">
        <f t="shared" si="2"/>
        <v>0</v>
      </c>
      <c r="L21" s="168">
        <f t="shared" si="3"/>
        <v>0</v>
      </c>
      <c r="M21" s="169" t="str">
        <f t="shared" si="4"/>
        <v>N</v>
      </c>
      <c r="N21" s="167"/>
      <c r="O21" s="166">
        <f>IF(ProsekOcenaBezVladanja!R21=ProsekOcenaBezVladanja!S21,2,1)</f>
        <v>2</v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</row>
    <row r="22" spans="1:51" ht="12.75">
      <c r="A22" s="166"/>
      <c r="B22" s="166">
        <f>COUNTIF(ProsekOcenaBezVladanja!C22:P22,"")</f>
        <v>14</v>
      </c>
      <c r="C22" s="166">
        <f>B22-B36</f>
        <v>14</v>
      </c>
      <c r="D22" s="167">
        <f>C22-UnosOcena!R22:R51</f>
        <v>14</v>
      </c>
      <c r="E22" s="167">
        <f t="shared" si="0"/>
        <v>14</v>
      </c>
      <c r="F22" s="166"/>
      <c r="G22" s="167">
        <f>IF(D22&gt;0,COUNTIF(ProsekOcenaBezVladanja!C22:P22,"=1"),0)</f>
        <v>0</v>
      </c>
      <c r="H22" s="167">
        <f>IF(D22=0,COUNTIF(ProsekOcenaBezVladanja!C22:P22,"=1"),0)</f>
        <v>0</v>
      </c>
      <c r="I22" s="168">
        <f>IF(E22=0,AVERAGE(ProsekOcenaBezVladanja!C22:P22),0)</f>
        <v>0</v>
      </c>
      <c r="J22" s="168">
        <f t="shared" si="1"/>
        <v>0</v>
      </c>
      <c r="K22" s="168">
        <f t="shared" si="2"/>
        <v>0</v>
      </c>
      <c r="L22" s="168">
        <f t="shared" si="3"/>
        <v>0</v>
      </c>
      <c r="M22" s="169" t="str">
        <f t="shared" si="4"/>
        <v>N</v>
      </c>
      <c r="N22" s="167"/>
      <c r="O22" s="166">
        <f>IF(ProsekOcenaBezVladanja!R22=ProsekOcenaBezVladanja!S22,2,1)</f>
        <v>2</v>
      </c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</row>
    <row r="23" spans="1:51" ht="12.75">
      <c r="A23" s="166"/>
      <c r="B23" s="166">
        <f>COUNTIF(ProsekOcenaBezVladanja!C23:P23,"")</f>
        <v>14</v>
      </c>
      <c r="C23" s="166">
        <f>B23-B36</f>
        <v>14</v>
      </c>
      <c r="D23" s="167">
        <f>C23-UnosOcena!R23:R52</f>
        <v>14</v>
      </c>
      <c r="E23" s="167">
        <f t="shared" si="0"/>
        <v>14</v>
      </c>
      <c r="F23" s="166"/>
      <c r="G23" s="167">
        <f>IF(D23&gt;0,COUNTIF(ProsekOcenaBezVladanja!C23:P23,"=1"),0)</f>
        <v>0</v>
      </c>
      <c r="H23" s="167">
        <f>IF(D23=0,COUNTIF(ProsekOcenaBezVladanja!C23:P23,"=1"),0)</f>
        <v>0</v>
      </c>
      <c r="I23" s="168">
        <f>IF(E23=0,AVERAGE(ProsekOcenaBezVladanja!C23:P23),0)</f>
        <v>0</v>
      </c>
      <c r="J23" s="168">
        <f t="shared" si="1"/>
        <v>0</v>
      </c>
      <c r="K23" s="168">
        <f t="shared" si="2"/>
        <v>0</v>
      </c>
      <c r="L23" s="168">
        <f t="shared" si="3"/>
        <v>0</v>
      </c>
      <c r="M23" s="169" t="str">
        <f t="shared" si="4"/>
        <v>N</v>
      </c>
      <c r="N23" s="167"/>
      <c r="O23" s="166">
        <f>IF(ProsekOcenaBezVladanja!R23=ProsekOcenaBezVladanja!S23,2,1)</f>
        <v>2</v>
      </c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</row>
    <row r="24" spans="1:51" ht="12.75">
      <c r="A24" s="166"/>
      <c r="B24" s="166">
        <f>COUNTIF(ProsekOcenaBezVladanja!C24:P24,"")</f>
        <v>14</v>
      </c>
      <c r="C24" s="166">
        <f>B24-B36</f>
        <v>14</v>
      </c>
      <c r="D24" s="167">
        <f>C24-UnosOcena!R24:R53</f>
        <v>14</v>
      </c>
      <c r="E24" s="167">
        <f t="shared" si="0"/>
        <v>14</v>
      </c>
      <c r="F24" s="166"/>
      <c r="G24" s="167">
        <f>IF(D24&gt;0,COUNTIF(ProsekOcenaBezVladanja!C24:P24,"=1"),0)</f>
        <v>0</v>
      </c>
      <c r="H24" s="167">
        <f>IF(D24=0,COUNTIF(ProsekOcenaBezVladanja!C24:P24,"=1"),0)</f>
        <v>0</v>
      </c>
      <c r="I24" s="168">
        <f>IF(E24=0,AVERAGE(ProsekOcenaBezVladanja!C24:P24),0)</f>
        <v>0</v>
      </c>
      <c r="J24" s="168">
        <f t="shared" si="1"/>
        <v>0</v>
      </c>
      <c r="K24" s="168">
        <f t="shared" si="2"/>
        <v>0</v>
      </c>
      <c r="L24" s="168">
        <f t="shared" si="3"/>
        <v>0</v>
      </c>
      <c r="M24" s="169" t="str">
        <f t="shared" si="4"/>
        <v>N</v>
      </c>
      <c r="N24" s="167"/>
      <c r="O24" s="166">
        <f>IF(ProsekOcenaBezVladanja!R24=ProsekOcenaBezVladanja!S24,2,1)</f>
        <v>2</v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</row>
    <row r="25" spans="1:51" ht="12.75">
      <c r="A25" s="166"/>
      <c r="B25" s="166">
        <f>COUNTIF(ProsekOcenaBezVladanja!C25:P25,"")</f>
        <v>14</v>
      </c>
      <c r="C25" s="166">
        <f>B25-B36</f>
        <v>14</v>
      </c>
      <c r="D25" s="167">
        <f>C25-UnosOcena!R25:R54</f>
        <v>14</v>
      </c>
      <c r="E25" s="167">
        <f t="shared" si="0"/>
        <v>14</v>
      </c>
      <c r="F25" s="166"/>
      <c r="G25" s="167">
        <f>IF(D25&gt;0,COUNTIF(ProsekOcenaBezVladanja!C25:P25,"=1"),0)</f>
        <v>0</v>
      </c>
      <c r="H25" s="167">
        <f>IF(D25=0,COUNTIF(ProsekOcenaBezVladanja!C25:P25,"=1"),0)</f>
        <v>0</v>
      </c>
      <c r="I25" s="168">
        <f>IF(E25=0,AVERAGE(ProsekOcenaBezVladanja!C25:P25),0)</f>
        <v>0</v>
      </c>
      <c r="J25" s="168">
        <f t="shared" si="1"/>
        <v>0</v>
      </c>
      <c r="K25" s="168">
        <f t="shared" si="2"/>
        <v>0</v>
      </c>
      <c r="L25" s="168">
        <f t="shared" si="3"/>
        <v>0</v>
      </c>
      <c r="M25" s="169" t="str">
        <f t="shared" si="4"/>
        <v>N</v>
      </c>
      <c r="N25" s="167"/>
      <c r="O25" s="166">
        <f>IF(ProsekOcenaBezVladanja!R25=ProsekOcenaBezVladanja!S25,2,1)</f>
        <v>2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</row>
    <row r="26" spans="1:51" ht="12.75">
      <c r="A26" s="166"/>
      <c r="B26" s="166">
        <f>COUNTIF(ProsekOcenaBezVladanja!C26:P26,"")</f>
        <v>14</v>
      </c>
      <c r="C26" s="166">
        <f>B26-B36</f>
        <v>14</v>
      </c>
      <c r="D26" s="167">
        <f>C26-UnosOcena!R26:R55</f>
        <v>14</v>
      </c>
      <c r="E26" s="167">
        <f t="shared" si="0"/>
        <v>14</v>
      </c>
      <c r="F26" s="166"/>
      <c r="G26" s="167">
        <f>IF(D26&gt;0,COUNTIF(ProsekOcenaBezVladanja!C26:P26,"=1"),0)</f>
        <v>0</v>
      </c>
      <c r="H26" s="167">
        <f>IF(D26=0,COUNTIF(ProsekOcenaBezVladanja!C26:P26,"=1"),0)</f>
        <v>0</v>
      </c>
      <c r="I26" s="168">
        <f>IF(E26=0,AVERAGE(ProsekOcenaBezVladanja!C26:P26),0)</f>
        <v>0</v>
      </c>
      <c r="J26" s="168">
        <f t="shared" si="1"/>
        <v>0</v>
      </c>
      <c r="K26" s="168">
        <f t="shared" si="2"/>
        <v>0</v>
      </c>
      <c r="L26" s="168">
        <f t="shared" si="3"/>
        <v>0</v>
      </c>
      <c r="M26" s="169" t="str">
        <f t="shared" si="4"/>
        <v>N</v>
      </c>
      <c r="N26" s="167"/>
      <c r="O26" s="166">
        <f>IF(ProsekOcenaBezVladanja!R26=ProsekOcenaBezVladanja!S26,2,1)</f>
        <v>2</v>
      </c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</row>
    <row r="27" spans="1:51" ht="12.75">
      <c r="A27" s="166"/>
      <c r="B27" s="166">
        <f>COUNTIF(ProsekOcenaBezVladanja!C27:P27,"")</f>
        <v>14</v>
      </c>
      <c r="C27" s="166">
        <f>B27-B36</f>
        <v>14</v>
      </c>
      <c r="D27" s="167">
        <f>C27-UnosOcena!R27:R56</f>
        <v>14</v>
      </c>
      <c r="E27" s="167">
        <f t="shared" si="0"/>
        <v>14</v>
      </c>
      <c r="F27" s="166"/>
      <c r="G27" s="167">
        <f>IF(D27&gt;0,COUNTIF(ProsekOcenaBezVladanja!C27:P27,"=1"),0)</f>
        <v>0</v>
      </c>
      <c r="H27" s="167">
        <f>IF(D27=0,COUNTIF(ProsekOcenaBezVladanja!C27:P27,"=1"),0)</f>
        <v>0</v>
      </c>
      <c r="I27" s="168">
        <f>IF(E27=0,AVERAGE(ProsekOcenaBezVladanja!C27:P27),0)</f>
        <v>0</v>
      </c>
      <c r="J27" s="168">
        <f t="shared" si="1"/>
        <v>0</v>
      </c>
      <c r="K27" s="168">
        <f t="shared" si="2"/>
        <v>0</v>
      </c>
      <c r="L27" s="168">
        <f t="shared" si="3"/>
        <v>0</v>
      </c>
      <c r="M27" s="169" t="str">
        <f t="shared" si="4"/>
        <v>N</v>
      </c>
      <c r="N27" s="167"/>
      <c r="O27" s="166">
        <f>IF(ProsekOcenaBezVladanja!R27=ProsekOcenaBezVladanja!S27,2,1)</f>
        <v>2</v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</row>
    <row r="28" spans="1:51" ht="12.75">
      <c r="A28" s="166"/>
      <c r="B28" s="166">
        <f>COUNTIF(ProsekOcenaBezVladanja!C28:P28,"")</f>
        <v>14</v>
      </c>
      <c r="C28" s="166">
        <f>B28-B36</f>
        <v>14</v>
      </c>
      <c r="D28" s="167">
        <f>C28-UnosOcena!R28:R57</f>
        <v>14</v>
      </c>
      <c r="E28" s="167">
        <f t="shared" si="0"/>
        <v>14</v>
      </c>
      <c r="F28" s="166"/>
      <c r="G28" s="167">
        <f>IF(D28&gt;0,COUNTIF(ProsekOcenaBezVladanja!C28:P28,"=1"),0)</f>
        <v>0</v>
      </c>
      <c r="H28" s="167">
        <f>IF(D28=0,COUNTIF(ProsekOcenaBezVladanja!C28:P28,"=1"),0)</f>
        <v>0</v>
      </c>
      <c r="I28" s="168">
        <f>IF(E28=0,AVERAGE(ProsekOcenaBezVladanja!C28:P28),0)</f>
        <v>0</v>
      </c>
      <c r="J28" s="168">
        <f t="shared" si="1"/>
        <v>0</v>
      </c>
      <c r="K28" s="168">
        <f t="shared" si="2"/>
        <v>0</v>
      </c>
      <c r="L28" s="168">
        <f t="shared" si="3"/>
        <v>0</v>
      </c>
      <c r="M28" s="169" t="str">
        <f t="shared" si="4"/>
        <v>N</v>
      </c>
      <c r="N28" s="167"/>
      <c r="O28" s="166">
        <f>IF(ProsekOcenaBezVladanja!R28=ProsekOcenaBezVladanja!S28,2,1)</f>
        <v>2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</row>
    <row r="29" spans="1:51" ht="12.75">
      <c r="A29" s="166"/>
      <c r="B29" s="166">
        <f>COUNTIF(ProsekOcenaBezVladanja!C29:P29,"")</f>
        <v>14</v>
      </c>
      <c r="C29" s="166">
        <f>B29-B36</f>
        <v>14</v>
      </c>
      <c r="D29" s="167">
        <f>C29-UnosOcena!R29:R58</f>
        <v>14</v>
      </c>
      <c r="E29" s="167">
        <f t="shared" si="0"/>
        <v>14</v>
      </c>
      <c r="F29" s="166"/>
      <c r="G29" s="167">
        <f>IF(D29&gt;0,COUNTIF(ProsekOcenaBezVladanja!C29:P29,"=1"),0)</f>
        <v>0</v>
      </c>
      <c r="H29" s="167">
        <f>IF(D29=0,COUNTIF(ProsekOcenaBezVladanja!C29:P29,"=1"),0)</f>
        <v>0</v>
      </c>
      <c r="I29" s="168">
        <f>IF(E29=0,AVERAGE(ProsekOcenaBezVladanja!C29:P29),0)</f>
        <v>0</v>
      </c>
      <c r="J29" s="168">
        <f t="shared" si="1"/>
        <v>0</v>
      </c>
      <c r="K29" s="168">
        <f t="shared" si="2"/>
        <v>0</v>
      </c>
      <c r="L29" s="168">
        <f t="shared" si="3"/>
        <v>0</v>
      </c>
      <c r="M29" s="169" t="str">
        <f t="shared" si="4"/>
        <v>N</v>
      </c>
      <c r="N29" s="167"/>
      <c r="O29" s="166">
        <f>IF(ProsekOcenaBezVladanja!R29=ProsekOcenaBezVladanja!S29,2,1)</f>
        <v>2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</row>
    <row r="30" spans="1:51" ht="12.75">
      <c r="A30" s="166"/>
      <c r="B30" s="166">
        <f>COUNTIF(ProsekOcenaBezVladanja!C30:P30,"")</f>
        <v>14</v>
      </c>
      <c r="C30" s="166">
        <f>B30-B36</f>
        <v>14</v>
      </c>
      <c r="D30" s="167">
        <f>C30-UnosOcena!R30:R59</f>
        <v>14</v>
      </c>
      <c r="E30" s="167">
        <f t="shared" si="0"/>
        <v>14</v>
      </c>
      <c r="F30" s="166"/>
      <c r="G30" s="167">
        <f>IF(D30&gt;0,COUNTIF(ProsekOcenaBezVladanja!C30:P30,"=1"),0)</f>
        <v>0</v>
      </c>
      <c r="H30" s="167">
        <f>IF(D30=0,COUNTIF(ProsekOcenaBezVladanja!C30:P30,"=1"),0)</f>
        <v>0</v>
      </c>
      <c r="I30" s="168">
        <f>IF(E30=0,AVERAGE(ProsekOcenaBezVladanja!C30:P30),0)</f>
        <v>0</v>
      </c>
      <c r="J30" s="168">
        <f t="shared" si="1"/>
        <v>0</v>
      </c>
      <c r="K30" s="168">
        <f t="shared" si="2"/>
        <v>0</v>
      </c>
      <c r="L30" s="168">
        <f t="shared" si="3"/>
        <v>0</v>
      </c>
      <c r="M30" s="169" t="str">
        <f t="shared" si="4"/>
        <v>N</v>
      </c>
      <c r="N30" s="167"/>
      <c r="O30" s="166">
        <f>IF(ProsekOcenaBezVladanja!R30=ProsekOcenaBezVladanja!S30,2,1)</f>
        <v>2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</row>
    <row r="31" spans="1:51" ht="12.75">
      <c r="A31" s="166"/>
      <c r="B31" s="166">
        <f>COUNTIF(ProsekOcenaBezVladanja!C31:P31,"")</f>
        <v>14</v>
      </c>
      <c r="C31" s="166">
        <f>B31-B36</f>
        <v>14</v>
      </c>
      <c r="D31" s="167">
        <f>C31-UnosOcena!R31:R60</f>
        <v>14</v>
      </c>
      <c r="E31" s="167">
        <f t="shared" si="0"/>
        <v>14</v>
      </c>
      <c r="F31" s="166"/>
      <c r="G31" s="167">
        <f>IF(D31&gt;0,COUNTIF(ProsekOcenaBezVladanja!C31:P31,"=1"),0)</f>
        <v>0</v>
      </c>
      <c r="H31" s="167">
        <f>IF(D31=0,COUNTIF(ProsekOcenaBezVladanja!C31:P31,"=1"),0)</f>
        <v>0</v>
      </c>
      <c r="I31" s="168">
        <f>IF(E31=0,AVERAGE(ProsekOcenaBezVladanja!C31:P31),0)</f>
        <v>0</v>
      </c>
      <c r="J31" s="168">
        <f t="shared" si="1"/>
        <v>0</v>
      </c>
      <c r="K31" s="168">
        <f t="shared" si="2"/>
        <v>0</v>
      </c>
      <c r="L31" s="168">
        <f t="shared" si="3"/>
        <v>0</v>
      </c>
      <c r="M31" s="169" t="str">
        <f t="shared" si="4"/>
        <v>N</v>
      </c>
      <c r="N31" s="167"/>
      <c r="O31" s="166">
        <f>IF(ProsekOcenaBezVladanja!R31=ProsekOcenaBezVladanja!S31,2,1)</f>
        <v>2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</row>
    <row r="32" spans="1:51" ht="12.75">
      <c r="A32" s="166"/>
      <c r="B32" s="166">
        <f>COUNTIF(ProsekOcenaBezVladanja!C32:P32,"")</f>
        <v>14</v>
      </c>
      <c r="C32" s="166">
        <f>B32-B36</f>
        <v>14</v>
      </c>
      <c r="D32" s="167">
        <f>C32-UnosOcena!R32:R61</f>
        <v>14</v>
      </c>
      <c r="E32" s="167">
        <f t="shared" si="0"/>
        <v>14</v>
      </c>
      <c r="F32" s="166"/>
      <c r="G32" s="167">
        <f>IF(D32&gt;0,COUNTIF(ProsekOcenaBezVladanja!C32:P32,"=1"),0)</f>
        <v>0</v>
      </c>
      <c r="H32" s="167">
        <f>IF(D32=0,COUNTIF(ProsekOcenaBezVladanja!C32:P32,"=1"),0)</f>
        <v>0</v>
      </c>
      <c r="I32" s="168">
        <f>IF(E32=0,AVERAGE(ProsekOcenaBezVladanja!C32:P32),0)</f>
        <v>0</v>
      </c>
      <c r="J32" s="168">
        <f t="shared" si="1"/>
        <v>0</v>
      </c>
      <c r="K32" s="168">
        <f t="shared" si="2"/>
        <v>0</v>
      </c>
      <c r="L32" s="168">
        <f t="shared" si="3"/>
        <v>0</v>
      </c>
      <c r="M32" s="169" t="str">
        <f t="shared" si="4"/>
        <v>N</v>
      </c>
      <c r="N32" s="167"/>
      <c r="O32" s="166">
        <f>IF(ProsekOcenaBezVladanja!R32=ProsekOcenaBezVladanja!S32,2,1)</f>
        <v>2</v>
      </c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</row>
    <row r="33" spans="1:51" ht="12.75">
      <c r="A33" s="166"/>
      <c r="B33" s="166">
        <f>COUNTIF(ProsekOcenaBezVladanja!C33:P33,"")</f>
        <v>14</v>
      </c>
      <c r="C33" s="166">
        <f>B33-B36</f>
        <v>14</v>
      </c>
      <c r="D33" s="167">
        <f>C33-UnosOcena!R33:R62</f>
        <v>14</v>
      </c>
      <c r="E33" s="167">
        <f t="shared" si="0"/>
        <v>14</v>
      </c>
      <c r="F33" s="166"/>
      <c r="G33" s="167">
        <f>IF(D33&gt;0,COUNTIF(ProsekOcenaBezVladanja!C33:P33,"=1"),0)</f>
        <v>0</v>
      </c>
      <c r="H33" s="167">
        <f>IF(D33=0,COUNTIF(ProsekOcenaBezVladanja!C33:P33,"=1"),0)</f>
        <v>0</v>
      </c>
      <c r="I33" s="168">
        <f>IF(E33=0,AVERAGE(ProsekOcenaBezVladanja!C33:P33),0)</f>
        <v>0</v>
      </c>
      <c r="J33" s="168">
        <f t="shared" si="1"/>
        <v>0</v>
      </c>
      <c r="K33" s="168">
        <f t="shared" si="2"/>
        <v>0</v>
      </c>
      <c r="L33" s="168">
        <f t="shared" si="3"/>
        <v>0</v>
      </c>
      <c r="M33" s="169" t="str">
        <f t="shared" si="4"/>
        <v>N</v>
      </c>
      <c r="N33" s="167"/>
      <c r="O33" s="166">
        <f>IF(ProsekOcenaBezVladanja!R33=ProsekOcenaBezVladanja!S33,2,1)</f>
        <v>2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</row>
    <row r="34" spans="1:51" ht="12.75">
      <c r="A34" s="166"/>
      <c r="B34" s="166">
        <f>COUNTIF(ProsekOcenaBezVladanja!C34:P34,"")</f>
        <v>14</v>
      </c>
      <c r="C34" s="166">
        <f>B34-B36</f>
        <v>14</v>
      </c>
      <c r="D34" s="167">
        <f>C34-UnosOcena!R34:R63</f>
        <v>14</v>
      </c>
      <c r="E34" s="167">
        <f t="shared" si="0"/>
        <v>14</v>
      </c>
      <c r="F34" s="166"/>
      <c r="G34" s="167">
        <f>IF(D34&gt;0,COUNTIF(ProsekOcenaBezVladanja!C34:P34,"=1"),0)</f>
        <v>0</v>
      </c>
      <c r="H34" s="167">
        <f>IF(D34=0,COUNTIF(ProsekOcenaBezVladanja!C34:P34,"=1"),0)</f>
        <v>0</v>
      </c>
      <c r="I34" s="168">
        <f>IF(E34=0,AVERAGE(ProsekOcenaBezVladanja!C34:P34),0)</f>
        <v>0</v>
      </c>
      <c r="J34" s="168">
        <f t="shared" si="1"/>
        <v>0</v>
      </c>
      <c r="K34" s="168">
        <f t="shared" si="2"/>
        <v>0</v>
      </c>
      <c r="L34" s="168">
        <f t="shared" si="3"/>
        <v>0</v>
      </c>
      <c r="M34" s="169" t="str">
        <f t="shared" si="4"/>
        <v>N</v>
      </c>
      <c r="N34" s="167"/>
      <c r="O34" s="166">
        <f>IF(ProsekOcenaBezVladanja!R34=ProsekOcenaBezVladanja!S34,2,1)</f>
        <v>2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</row>
    <row r="35" spans="1:51" ht="12.75">
      <c r="A35" s="166"/>
      <c r="B35" s="166">
        <f>COUNTIF(ProsekOcenaBezVladanja!C35:P35,"")</f>
        <v>14</v>
      </c>
      <c r="C35" s="166">
        <f>B35-B36</f>
        <v>14</v>
      </c>
      <c r="D35" s="167">
        <f>C35-UnosOcena!R35:R64</f>
        <v>14</v>
      </c>
      <c r="E35" s="167">
        <f t="shared" si="0"/>
        <v>14</v>
      </c>
      <c r="F35" s="166"/>
      <c r="G35" s="167">
        <f>IF(D35&gt;0,COUNTIF(ProsekOcenaBezVladanja!C35:P35,"=1"),0)</f>
        <v>0</v>
      </c>
      <c r="H35" s="167">
        <f>IF(D35=0,COUNTIF(ProsekOcenaBezVladanja!C35:P35,"=1"),0)</f>
        <v>0</v>
      </c>
      <c r="I35" s="168">
        <f>IF(E35=0,AVERAGE(ProsekOcenaBezVladanja!C35:P35),0)</f>
        <v>0</v>
      </c>
      <c r="J35" s="168">
        <f t="shared" si="1"/>
        <v>0</v>
      </c>
      <c r="K35" s="168">
        <f t="shared" si="2"/>
        <v>0</v>
      </c>
      <c r="L35" s="168">
        <f t="shared" si="3"/>
        <v>0</v>
      </c>
      <c r="M35" s="169" t="str">
        <f t="shared" si="4"/>
        <v>N</v>
      </c>
      <c r="N35" s="167"/>
      <c r="O35" s="166">
        <f>IF(ProsekOcenaBezVladanja!R35=ProsekOcenaBezVladanja!S35,2,1)</f>
        <v>2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</row>
    <row r="36" spans="1:51" ht="12.75">
      <c r="A36" s="166"/>
      <c r="B36" s="166">
        <f>MIN(B6:B35)</f>
        <v>0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</row>
    <row r="37" spans="1:5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  <c r="N37" s="167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</row>
    <row r="38" spans="1:51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</row>
    <row r="39" spans="1:51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</row>
    <row r="40" spans="1:51" ht="12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</row>
    <row r="41" spans="1:51" ht="12.7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</row>
    <row r="42" spans="1:51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</row>
    <row r="43" spans="1:51" ht="12.7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</row>
    <row r="44" spans="1:51" ht="12.7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</row>
    <row r="45" spans="1:51" ht="12.7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</row>
    <row r="46" spans="1:51" ht="12.7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</row>
    <row r="47" spans="1:51" ht="12.7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</row>
    <row r="48" spans="1:51" ht="12.7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</row>
    <row r="49" spans="1:51" ht="12.7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</row>
    <row r="50" spans="1:51" ht="12.7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</row>
    <row r="51" spans="1:51" ht="12.7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</row>
    <row r="52" spans="1:51" ht="12.7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</row>
    <row r="53" spans="1:51" ht="12.7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</row>
    <row r="54" spans="1:51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</row>
    <row r="55" spans="1:51" ht="12.7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</row>
    <row r="56" spans="32:51" ht="12.75"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</row>
    <row r="57" spans="32:51" ht="12.75"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</row>
    <row r="58" spans="32:51" ht="12.75"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</row>
    <row r="59" spans="32:51" ht="12.75"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</row>
    <row r="60" spans="32:51" ht="12.75"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</row>
    <row r="61" spans="32:51" ht="12.75"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</row>
    <row r="62" spans="32:51" ht="12.75"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</row>
    <row r="63" spans="32:51" ht="12.75"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</row>
    <row r="64" spans="32:51" ht="12.75"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</row>
    <row r="65" spans="32:51" ht="12.75"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</row>
    <row r="66" spans="32:51" ht="12.75"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</row>
    <row r="67" spans="32:51" ht="12.75"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</row>
    <row r="68" spans="32:51" ht="12.75"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</row>
    <row r="69" spans="32:51" ht="12.75"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</row>
    <row r="70" spans="32:51" ht="12.75"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</row>
    <row r="71" spans="32:51" ht="12.75"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</row>
    <row r="72" spans="32:51" ht="12.75"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</row>
    <row r="73" spans="32:51" ht="12.75"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</row>
    <row r="74" spans="32:51" ht="12.75"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</row>
    <row r="75" spans="32:51" ht="12.75"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</row>
    <row r="76" spans="32:51" ht="12.75"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</row>
    <row r="77" spans="32:51" ht="12.75"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</row>
    <row r="78" spans="32:51" ht="12.75"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</row>
    <row r="79" spans="32:51" ht="12.75"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</row>
    <row r="80" spans="32:51" ht="12.75"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</row>
    <row r="81" spans="32:51" ht="12.75"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</row>
    <row r="82" spans="32:51" ht="12.75"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</row>
    <row r="83" spans="32:51" ht="12.75"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</row>
    <row r="84" spans="32:51" ht="12.75"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</row>
    <row r="85" spans="32:51" ht="12.75"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</row>
    <row r="86" spans="32:51" ht="12.75"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</row>
    <row r="87" spans="32:51" ht="12.75"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</row>
    <row r="88" spans="32:51" ht="12.75"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</row>
    <row r="89" spans="32:51" ht="12.75"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</row>
    <row r="90" spans="32:51" ht="12.75"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</row>
    <row r="91" spans="32:51" ht="12.75"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</row>
    <row r="92" spans="32:51" ht="12.75"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</row>
    <row r="93" spans="32:51" ht="12.75"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</row>
    <row r="94" spans="32:51" ht="12.75"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</row>
    <row r="95" spans="32:51" ht="12.75"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</row>
    <row r="96" spans="32:51" ht="12.75"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</row>
    <row r="97" spans="32:51" ht="12.75"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</row>
    <row r="98" spans="32:51" ht="12.75"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</row>
    <row r="99" spans="32:51" ht="12.75"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</row>
    <row r="100" spans="32:51" ht="12.75"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</row>
    <row r="101" spans="32:51" ht="12.75"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</row>
    <row r="102" spans="32:51" ht="12.75"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</row>
    <row r="103" spans="32:51" ht="12.75"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</row>
    <row r="104" spans="32:51" ht="12.75"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</row>
    <row r="105" spans="32:51" ht="12.75"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</row>
    <row r="106" spans="32:51" ht="12.75"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</row>
    <row r="107" spans="32:51" ht="12.75"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</row>
    <row r="108" spans="32:51" ht="12.75"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</row>
    <row r="109" spans="32:51" ht="12.75"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</row>
    <row r="110" spans="32:51" ht="12.75"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</row>
    <row r="111" spans="32:51" ht="12.75"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</row>
    <row r="112" spans="32:51" ht="12.75"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</row>
    <row r="113" spans="32:51" ht="12.75"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</row>
    <row r="114" spans="32:51" ht="12.75"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</row>
    <row r="115" spans="32:51" ht="12.75"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</row>
    <row r="116" spans="32:51" ht="12.75"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</row>
    <row r="117" spans="32:51" ht="12.75"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</row>
    <row r="118" spans="32:51" ht="12.75"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</row>
    <row r="119" spans="32:51" ht="12.75"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</row>
    <row r="120" spans="32:51" ht="12.75"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</row>
    <row r="121" spans="32:51" ht="12.75"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</row>
    <row r="122" spans="32:51" ht="12.75"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</row>
    <row r="123" spans="32:51" ht="12.75"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</row>
    <row r="124" spans="32:51" ht="12.75"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</row>
    <row r="125" spans="32:51" ht="12.75"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</row>
    <row r="126" spans="32:51" ht="12.75"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</row>
    <row r="127" spans="32:51" ht="12.75"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</row>
    <row r="128" spans="32:51" ht="12.75"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</row>
    <row r="129" spans="32:51" ht="12.75"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</row>
    <row r="130" spans="32:51" ht="12.75"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</row>
    <row r="131" spans="32:51" ht="12.75"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</row>
    <row r="132" spans="32:51" ht="12.75"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</row>
    <row r="133" spans="32:51" ht="12.75"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</row>
    <row r="134" spans="32:51" ht="12.75"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</row>
    <row r="135" spans="32:51" ht="12.75"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</row>
    <row r="136" spans="32:51" ht="12.75"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</row>
    <row r="137" spans="32:51" ht="12.75"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</row>
    <row r="138" spans="32:51" ht="12.75"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</row>
    <row r="139" spans="32:51" ht="12.75"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</row>
    <row r="140" spans="32:51" ht="12.75"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</row>
    <row r="141" spans="32:51" ht="12.75"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</row>
    <row r="142" spans="32:51" ht="12.75"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</row>
    <row r="143" spans="32:51" ht="12.75"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</row>
    <row r="144" spans="32:51" ht="12.75"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</row>
    <row r="145" spans="32:51" ht="12.75"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</row>
    <row r="146" spans="32:51" ht="12.75"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</row>
    <row r="147" spans="32:51" ht="12.75"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</row>
    <row r="148" spans="32:51" ht="12.75"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</row>
    <row r="149" spans="32:51" ht="12.75"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</row>
    <row r="150" spans="32:51" ht="12.75"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</row>
    <row r="151" spans="32:51" ht="12.75"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</row>
    <row r="152" spans="32:51" ht="12.75"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</row>
    <row r="153" spans="32:51" ht="12.75"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</row>
    <row r="154" spans="32:51" ht="12.75"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</row>
    <row r="155" spans="32:51" ht="12.75"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</row>
    <row r="156" spans="32:51" ht="12.75"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</row>
    <row r="157" spans="32:51" ht="12.75"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</row>
    <row r="158" spans="32:51" ht="12.75"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</row>
    <row r="159" spans="32:51" ht="12.75"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</row>
    <row r="160" spans="32:51" ht="12.75"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</row>
    <row r="161" spans="32:51" ht="12.75"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</row>
    <row r="162" spans="32:51" ht="12.75"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</row>
    <row r="163" spans="32:51" ht="12.75"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</row>
    <row r="164" spans="32:51" ht="12.75"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</row>
    <row r="165" spans="32:51" ht="12.75"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</row>
    <row r="166" spans="32:51" ht="12.75"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</row>
    <row r="167" spans="32:51" ht="12.75"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</row>
    <row r="168" spans="32:51" ht="12.75"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</row>
    <row r="169" spans="32:51" ht="12.75"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</row>
    <row r="170" spans="32:51" ht="12.75"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</row>
    <row r="171" spans="32:51" ht="12.75"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</row>
    <row r="172" spans="32:51" ht="12.75"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</row>
    <row r="173" spans="32:51" ht="12.75"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</row>
    <row r="174" spans="32:51" ht="12.75"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</row>
    <row r="175" spans="32:51" ht="12.75"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</row>
    <row r="176" spans="32:51" ht="12.75"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</row>
    <row r="177" spans="32:51" ht="12.75"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</row>
    <row r="178" spans="32:51" ht="12.75"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</row>
    <row r="179" spans="32:51" ht="12.75"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</row>
    <row r="180" spans="32:51" ht="12.75"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</row>
    <row r="181" spans="32:51" ht="12.75"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</row>
    <row r="182" spans="32:51" ht="12.75"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</row>
    <row r="183" spans="32:51" ht="12.75"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</row>
    <row r="184" spans="32:51" ht="12.75"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</row>
    <row r="185" spans="32:51" ht="12.75"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</row>
    <row r="186" spans="32:51" ht="12.75"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</row>
    <row r="187" spans="32:51" ht="12.75"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</row>
    <row r="188" spans="32:51" ht="12.75"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</row>
    <row r="189" spans="32:51" ht="12.75"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</row>
    <row r="190" spans="32:51" ht="12.75"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</row>
    <row r="191" spans="32:51" ht="12.75"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</row>
    <row r="192" spans="32:51" ht="12.75"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</row>
    <row r="193" spans="32:51" ht="12.75"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</row>
    <row r="194" spans="32:51" ht="12.75"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</row>
    <row r="195" spans="32:51" ht="12.75"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</row>
    <row r="196" spans="32:51" ht="12.75"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</row>
    <row r="197" spans="32:51" ht="12.75"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</row>
    <row r="198" spans="32:51" ht="12.75"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</row>
    <row r="199" spans="32:51" ht="12.75"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</row>
    <row r="200" spans="32:51" ht="12.75"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</row>
    <row r="201" spans="32:51" ht="12.75"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</row>
    <row r="202" spans="32:51" ht="12.75"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</row>
    <row r="203" spans="32:51" ht="12.75"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</row>
    <row r="204" spans="32:51" ht="12.75"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</row>
    <row r="205" spans="32:51" ht="12.75"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</row>
    <row r="206" spans="32:51" ht="12.75"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</row>
    <row r="207" spans="32:51" ht="12.75"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</row>
    <row r="208" spans="32:51" ht="12.75"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</row>
    <row r="209" spans="32:51" ht="12.75"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</row>
    <row r="210" spans="32:51" ht="12.75"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</row>
    <row r="211" spans="32:51" ht="12.75"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</row>
    <row r="212" spans="32:51" ht="12.75"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</row>
    <row r="213" spans="32:51" ht="12.75"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</row>
    <row r="214" spans="32:51" ht="12.75"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</row>
    <row r="215" spans="32:51" ht="12.75"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</row>
    <row r="216" spans="32:51" ht="12.75"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</row>
    <row r="217" spans="32:51" ht="12.75"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</row>
    <row r="218" spans="32:51" ht="12.75"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</row>
    <row r="219" spans="32:51" ht="12.75"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</row>
    <row r="220" spans="32:51" ht="12.75"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</row>
    <row r="221" spans="32:51" ht="12.75"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</row>
    <row r="222" spans="32:51" ht="12.75"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</row>
    <row r="223" spans="32:51" ht="12.75"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</row>
    <row r="224" spans="32:51" ht="12.75"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</row>
    <row r="225" spans="32:51" ht="12.75"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</row>
    <row r="226" spans="32:51" ht="12.75"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</row>
    <row r="227" spans="32:51" ht="12.75"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</row>
    <row r="228" spans="32:51" ht="12.75"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</row>
    <row r="229" spans="32:51" ht="12.75"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</row>
    <row r="230" spans="32:51" ht="12.75"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</row>
    <row r="231" spans="32:51" ht="12.75"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  <c r="AY231" s="164"/>
    </row>
    <row r="232" spans="32:51" ht="12.75"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  <c r="AY232" s="164"/>
    </row>
    <row r="233" spans="32:51" ht="12.75"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  <c r="AY233" s="164"/>
    </row>
    <row r="234" spans="32:51" ht="12.75"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  <c r="AY234" s="164"/>
    </row>
    <row r="235" spans="32:51" ht="12.75"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  <c r="AY235" s="164"/>
    </row>
    <row r="236" spans="32:51" ht="12.75"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  <c r="AY236" s="164"/>
    </row>
    <row r="237" spans="32:51" ht="12.75"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  <c r="AY237" s="164"/>
    </row>
    <row r="238" spans="32:51" ht="12.75"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  <c r="AY238" s="164"/>
    </row>
    <row r="239" spans="32:51" ht="12.75"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</row>
    <row r="240" spans="32:51" ht="12.75"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</row>
    <row r="241" spans="32:51" ht="12.75"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</row>
    <row r="242" spans="32:51" ht="12.75"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</row>
    <row r="243" spans="32:51" ht="12.75"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</row>
    <row r="244" spans="32:51" ht="12.75"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</row>
    <row r="245" spans="32:51" ht="12.75"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</row>
    <row r="246" spans="32:51" ht="12.75"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  <c r="AY246" s="164"/>
    </row>
    <row r="247" spans="32:51" ht="12.75"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</row>
    <row r="248" spans="32:51" ht="12.75"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</row>
    <row r="249" spans="32:51" ht="12.75"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</row>
    <row r="250" spans="32:51" ht="12.75"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</row>
    <row r="251" spans="32:51" ht="12.75"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</row>
    <row r="252" spans="32:51" ht="12.75"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</row>
    <row r="253" spans="32:51" ht="12.75"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</row>
    <row r="254" spans="32:51" ht="12.75"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  <c r="AY254" s="164"/>
    </row>
    <row r="255" spans="32:51" ht="12.75"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  <c r="AY255" s="164"/>
    </row>
    <row r="256" spans="32:51" ht="12.75"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  <c r="AY256" s="164"/>
    </row>
    <row r="257" spans="32:51" ht="12.75"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  <c r="AY257" s="164"/>
    </row>
    <row r="258" spans="32:51" ht="12.75"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</row>
    <row r="259" spans="32:51" ht="12.75"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</row>
    <row r="260" spans="32:51" ht="12.75"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</row>
    <row r="261" spans="32:51" ht="12.75"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</row>
    <row r="262" spans="32:51" ht="12.75"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</row>
    <row r="263" spans="32:51" ht="12.75"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</row>
    <row r="264" spans="32:51" ht="12.75"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</row>
    <row r="265" spans="32:51" ht="12.75"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</row>
    <row r="266" spans="32:51" ht="12.75"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</row>
    <row r="267" spans="32:51" ht="12.75"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  <c r="AX267" s="164"/>
      <c r="AY267" s="164"/>
    </row>
    <row r="268" spans="32:51" ht="12.75"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  <c r="AX268" s="164"/>
      <c r="AY268" s="164"/>
    </row>
    <row r="269" spans="32:51" ht="12.75"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  <c r="AY269" s="164"/>
    </row>
    <row r="270" spans="32:51" ht="12.75"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  <c r="AY270" s="164"/>
    </row>
    <row r="271" spans="32:51" ht="12.75"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  <c r="AY271" s="164"/>
    </row>
    <row r="272" spans="32:51" ht="12.75"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  <c r="AY272" s="164"/>
    </row>
    <row r="273" spans="32:51" ht="12.75"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  <c r="AX273" s="164"/>
      <c r="AY273" s="164"/>
    </row>
    <row r="274" spans="32:51" ht="12.75">
      <c r="AF274" s="164"/>
      <c r="AG274" s="164"/>
      <c r="AH274" s="164"/>
      <c r="AI274" s="164"/>
      <c r="AJ274" s="164"/>
      <c r="AK274" s="164"/>
      <c r="AL274" s="164"/>
      <c r="AM274" s="164"/>
      <c r="AN274" s="164"/>
      <c r="AO274" s="164"/>
      <c r="AP274" s="164"/>
      <c r="AQ274" s="164"/>
      <c r="AR274" s="164"/>
      <c r="AS274" s="164"/>
      <c r="AT274" s="164"/>
      <c r="AU274" s="164"/>
      <c r="AV274" s="164"/>
      <c r="AW274" s="164"/>
      <c r="AX274" s="164"/>
      <c r="AY274" s="164"/>
    </row>
    <row r="275" spans="32:51" ht="12.75"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32:51" ht="12.75"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32:51" ht="12.75"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</row>
    <row r="278" spans="32:51" ht="12.75"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</row>
    <row r="279" spans="32:51" ht="12.75"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</row>
    <row r="280" spans="32:51" ht="12.75"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  <c r="AY280" s="164"/>
    </row>
    <row r="281" spans="32:51" ht="12.75"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  <c r="AY281" s="164"/>
    </row>
    <row r="282" spans="32:51" ht="12.75"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</row>
    <row r="283" spans="32:51" ht="12.75"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</row>
    <row r="284" spans="32:51" ht="12.75"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</row>
    <row r="285" spans="32:51" ht="12.75"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  <c r="AY285" s="164"/>
    </row>
    <row r="286" spans="32:51" ht="12.75"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</row>
    <row r="287" spans="32:51" ht="12.75"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</row>
    <row r="288" spans="32:51" ht="12.75"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</row>
    <row r="289" spans="32:51" ht="12.75">
      <c r="AF289" s="164"/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</row>
    <row r="290" spans="32:51" ht="12.75"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</row>
    <row r="291" spans="32:51" ht="12.75"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</row>
    <row r="292" spans="32:51" ht="12.75"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</row>
    <row r="293" spans="32:51" ht="12.75"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</row>
    <row r="294" spans="32:51" ht="12.75"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</row>
    <row r="295" spans="32:51" ht="12.75"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</row>
    <row r="296" spans="32:51" ht="12.75"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</row>
    <row r="297" spans="32:51" ht="12.75"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</row>
    <row r="298" spans="32:51" ht="12.75"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</row>
    <row r="299" spans="32:51" ht="12.75"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</row>
    <row r="300" spans="32:51" ht="12.75"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</row>
    <row r="301" spans="32:51" ht="12.75"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</row>
    <row r="302" spans="32:51" ht="12.75"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</row>
    <row r="303" spans="32:51" ht="12.75"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</row>
    <row r="304" spans="32:51" ht="12.75"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</row>
    <row r="305" spans="32:51" ht="12.75"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</row>
    <row r="306" spans="32:51" ht="12.75">
      <c r="AF306" s="164"/>
      <c r="AG306" s="164"/>
      <c r="AH306" s="164"/>
      <c r="AI306" s="164"/>
      <c r="AJ306" s="164"/>
      <c r="AK306" s="164"/>
      <c r="AL306" s="164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</row>
    <row r="307" spans="32:51" ht="12.75"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</row>
    <row r="308" spans="32:51" ht="12.75"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</row>
    <row r="309" spans="32:51" ht="12.75">
      <c r="AF309" s="164"/>
      <c r="AG309" s="164"/>
      <c r="AH309" s="164"/>
      <c r="AI309" s="164"/>
      <c r="AJ309" s="164"/>
      <c r="AK309" s="164"/>
      <c r="AL309" s="164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</row>
    <row r="310" spans="32:51" ht="12.75"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</row>
    <row r="311" spans="32:51" ht="12.75"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</row>
    <row r="312" spans="32:51" ht="12.75"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</row>
    <row r="313" spans="32:51" ht="12.75"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</row>
    <row r="314" spans="32:51" ht="12.75"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</row>
    <row r="315" spans="32:51" ht="12.75"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</row>
    <row r="316" spans="32:51" ht="12.75"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</row>
    <row r="317" spans="32:51" ht="12.75"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</row>
    <row r="318" spans="32:51" ht="12.75"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</row>
    <row r="319" spans="32:51" ht="12.75"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</row>
    <row r="320" spans="32:51" ht="12.75"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  <c r="AY320" s="164"/>
    </row>
    <row r="321" spans="32:51" ht="12.75"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  <c r="AY321" s="164"/>
    </row>
    <row r="322" spans="32:51" ht="12.75"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  <c r="AY322" s="164"/>
    </row>
    <row r="323" spans="32:51" ht="12.75"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  <c r="AY323" s="164"/>
    </row>
    <row r="324" spans="32:51" ht="12.75"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  <c r="AY324" s="164"/>
    </row>
    <row r="325" spans="32:51" ht="12.75"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  <c r="AY325" s="164"/>
    </row>
    <row r="326" spans="32:51" ht="12.75">
      <c r="AF326" s="164"/>
      <c r="AG326" s="164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  <c r="AY326" s="164"/>
    </row>
    <row r="327" spans="32:51" ht="12.75">
      <c r="AF327" s="164"/>
      <c r="AG327" s="164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  <c r="AY327" s="164"/>
    </row>
    <row r="328" spans="32:51" ht="12.75"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  <c r="AY328" s="164"/>
    </row>
    <row r="329" spans="32:51" ht="12.75"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  <c r="AY329" s="164"/>
    </row>
    <row r="330" spans="32:51" ht="12.75"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  <c r="AY330" s="164"/>
    </row>
    <row r="331" spans="32:51" ht="12.75"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  <c r="AY331" s="164"/>
    </row>
    <row r="332" spans="32:51" ht="12.75"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  <c r="AY332" s="164"/>
    </row>
    <row r="333" spans="32:51" ht="12.75"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  <c r="AY333" s="164"/>
    </row>
    <row r="334" spans="32:51" ht="12.75"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  <c r="AY334" s="164"/>
    </row>
    <row r="335" spans="32:51" ht="12.75">
      <c r="AF335" s="164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</row>
    <row r="336" spans="32:51" ht="12.75">
      <c r="AF336" s="164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</row>
    <row r="337" spans="32:51" ht="12.75"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</row>
    <row r="338" spans="32:51" ht="12.75"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</row>
    <row r="339" spans="32:51" ht="12.75"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</row>
    <row r="340" spans="32:51" ht="12.75">
      <c r="AF340" s="164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</row>
    <row r="341" spans="32:51" ht="12.75"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</row>
    <row r="342" spans="32:51" ht="12.75">
      <c r="AF342" s="164"/>
      <c r="AG342" s="164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  <c r="AY342" s="164"/>
    </row>
    <row r="343" spans="32:51" ht="12.75"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</row>
    <row r="344" spans="32:51" ht="12.75"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</row>
    <row r="345" spans="32:51" ht="12.75">
      <c r="AF345" s="164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</row>
    <row r="346" spans="32:51" ht="12.75"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</row>
    <row r="347" spans="32:51" ht="12.75"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</row>
    <row r="348" spans="32:51" ht="12.75">
      <c r="AF348" s="164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</row>
    <row r="349" spans="32:51" ht="12.75">
      <c r="AF349" s="164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</row>
    <row r="350" spans="32:51" ht="12.75"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  <c r="AY350" s="164"/>
    </row>
    <row r="351" spans="32:51" ht="12.75"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  <c r="AY351" s="164"/>
    </row>
    <row r="352" spans="32:51" ht="12.75">
      <c r="AF352" s="164"/>
      <c r="AG352" s="164"/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  <c r="AY352" s="164"/>
    </row>
    <row r="353" spans="32:51" ht="12.75"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  <c r="AY353" s="164"/>
    </row>
    <row r="354" spans="32:51" ht="12.75"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  <c r="AY354" s="164"/>
    </row>
    <row r="355" spans="32:51" ht="12.75"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  <c r="AY355" s="164"/>
    </row>
    <row r="356" spans="32:51" ht="12.75">
      <c r="AF356" s="164"/>
      <c r="AG356" s="164"/>
      <c r="AH356" s="164"/>
      <c r="AI356" s="164"/>
      <c r="AJ356" s="164"/>
      <c r="AK356" s="164"/>
      <c r="AL356" s="164"/>
      <c r="AM356" s="164"/>
      <c r="AN356" s="164"/>
      <c r="AO356" s="164"/>
      <c r="AP356" s="164"/>
      <c r="AQ356" s="164"/>
      <c r="AR356" s="164"/>
      <c r="AS356" s="164"/>
      <c r="AT356" s="164"/>
      <c r="AU356" s="164"/>
      <c r="AV356" s="164"/>
      <c r="AW356" s="164"/>
      <c r="AX356" s="164"/>
      <c r="AY356" s="164"/>
    </row>
    <row r="357" spans="32:51" ht="12.75">
      <c r="AF357" s="164"/>
      <c r="AG357" s="164"/>
      <c r="AH357" s="164"/>
      <c r="AI357" s="164"/>
      <c r="AJ357" s="164"/>
      <c r="AK357" s="164"/>
      <c r="AL357" s="164"/>
      <c r="AM357" s="164"/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  <c r="AY357" s="164"/>
    </row>
    <row r="358" spans="32:51" ht="12.75">
      <c r="AF358" s="164"/>
      <c r="AG358" s="164"/>
      <c r="AH358" s="164"/>
      <c r="AI358" s="164"/>
      <c r="AJ358" s="164"/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  <c r="AY358" s="164"/>
    </row>
    <row r="359" spans="32:51" ht="12.75">
      <c r="AF359" s="164"/>
      <c r="AG359" s="164"/>
      <c r="AH359" s="164"/>
      <c r="AI359" s="164"/>
      <c r="AJ359" s="164"/>
      <c r="AK359" s="164"/>
      <c r="AL359" s="164"/>
      <c r="AM359" s="164"/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  <c r="AY359" s="164"/>
    </row>
    <row r="360" spans="32:51" ht="12.75"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  <c r="AY360" s="164"/>
    </row>
    <row r="361" spans="32:51" ht="12.75"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  <c r="AY361" s="164"/>
    </row>
    <row r="362" spans="32:51" ht="12.75">
      <c r="AF362" s="164"/>
      <c r="AG362" s="164"/>
      <c r="AH362" s="164"/>
      <c r="AI362" s="164"/>
      <c r="AJ362" s="164"/>
      <c r="AK362" s="164"/>
      <c r="AL362" s="164"/>
      <c r="AM362" s="164"/>
      <c r="AN362" s="164"/>
      <c r="AO362" s="164"/>
      <c r="AP362" s="164"/>
      <c r="AQ362" s="164"/>
      <c r="AR362" s="164"/>
      <c r="AS362" s="164"/>
      <c r="AT362" s="164"/>
      <c r="AU362" s="164"/>
      <c r="AV362" s="164"/>
      <c r="AW362" s="164"/>
      <c r="AX362" s="164"/>
      <c r="AY362" s="164"/>
    </row>
    <row r="363" spans="32:51" ht="12.75">
      <c r="AF363" s="164"/>
      <c r="AG363" s="164"/>
      <c r="AH363" s="164"/>
      <c r="AI363" s="164"/>
      <c r="AJ363" s="164"/>
      <c r="AK363" s="164"/>
      <c r="AL363" s="164"/>
      <c r="AM363" s="164"/>
      <c r="AN363" s="164"/>
      <c r="AO363" s="164"/>
      <c r="AP363" s="164"/>
      <c r="AQ363" s="164"/>
      <c r="AR363" s="164"/>
      <c r="AS363" s="164"/>
      <c r="AT363" s="164"/>
      <c r="AU363" s="164"/>
      <c r="AV363" s="164"/>
      <c r="AW363" s="164"/>
      <c r="AX363" s="164"/>
      <c r="AY363" s="164"/>
    </row>
    <row r="364" spans="32:51" ht="12.75">
      <c r="AF364" s="164"/>
      <c r="AG364" s="164"/>
      <c r="AH364" s="164"/>
      <c r="AI364" s="164"/>
      <c r="AJ364" s="164"/>
      <c r="AK364" s="164"/>
      <c r="AL364" s="164"/>
      <c r="AM364" s="164"/>
      <c r="AN364" s="164"/>
      <c r="AO364" s="164"/>
      <c r="AP364" s="164"/>
      <c r="AQ364" s="164"/>
      <c r="AR364" s="164"/>
      <c r="AS364" s="164"/>
      <c r="AT364" s="164"/>
      <c r="AU364" s="164"/>
      <c r="AV364" s="164"/>
      <c r="AW364" s="164"/>
      <c r="AX364" s="164"/>
      <c r="AY364" s="164"/>
    </row>
    <row r="365" spans="32:51" ht="12.75">
      <c r="AF365" s="164"/>
      <c r="AG365" s="164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/>
      <c r="AS365" s="164"/>
      <c r="AT365" s="164"/>
      <c r="AU365" s="164"/>
      <c r="AV365" s="164"/>
      <c r="AW365" s="164"/>
      <c r="AX365" s="164"/>
      <c r="AY365" s="164"/>
    </row>
    <row r="366" spans="32:51" ht="12.75"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</row>
    <row r="367" spans="32:51" ht="12.75"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164"/>
    </row>
    <row r="368" spans="32:51" ht="12.75">
      <c r="AF368" s="164"/>
      <c r="AG368" s="164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  <c r="AY368" s="164"/>
    </row>
    <row r="369" spans="32:51" ht="12.75"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</row>
    <row r="370" spans="32:51" ht="12.75"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</row>
    <row r="371" spans="32:51" ht="12.75"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</row>
    <row r="372" spans="32:51" ht="12.75"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  <c r="AY372" s="164"/>
    </row>
    <row r="373" spans="32:51" ht="12.75"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</row>
    <row r="374" spans="32:51" ht="12.75"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  <c r="AY374" s="164"/>
    </row>
    <row r="375" spans="32:51" ht="12.75">
      <c r="AF375" s="164"/>
      <c r="AG375" s="164"/>
      <c r="AH375" s="164"/>
      <c r="AI375" s="164"/>
      <c r="AJ375" s="164"/>
      <c r="AK375" s="164"/>
      <c r="AL375" s="164"/>
      <c r="AM375" s="164"/>
      <c r="AN375" s="164"/>
      <c r="AO375" s="164"/>
      <c r="AP375" s="164"/>
      <c r="AQ375" s="164"/>
      <c r="AR375" s="164"/>
      <c r="AS375" s="164"/>
      <c r="AT375" s="164"/>
      <c r="AU375" s="164"/>
      <c r="AV375" s="164"/>
      <c r="AW375" s="164"/>
      <c r="AX375" s="164"/>
      <c r="AY375" s="164"/>
    </row>
    <row r="376" spans="32:51" ht="12.75">
      <c r="AF376" s="164"/>
      <c r="AG376" s="164"/>
      <c r="AH376" s="164"/>
      <c r="AI376" s="164"/>
      <c r="AJ376" s="164"/>
      <c r="AK376" s="164"/>
      <c r="AL376" s="164"/>
      <c r="AM376" s="164"/>
      <c r="AN376" s="164"/>
      <c r="AO376" s="164"/>
      <c r="AP376" s="164"/>
      <c r="AQ376" s="164"/>
      <c r="AR376" s="164"/>
      <c r="AS376" s="164"/>
      <c r="AT376" s="164"/>
      <c r="AU376" s="164"/>
      <c r="AV376" s="164"/>
      <c r="AW376" s="164"/>
      <c r="AX376" s="164"/>
      <c r="AY376" s="164"/>
    </row>
    <row r="377" spans="32:51" ht="12.75">
      <c r="AF377" s="164"/>
      <c r="AG377" s="164"/>
      <c r="AH377" s="164"/>
      <c r="AI377" s="164"/>
      <c r="AJ377" s="164"/>
      <c r="AK377" s="164"/>
      <c r="AL377" s="164"/>
      <c r="AM377" s="164"/>
      <c r="AN377" s="164"/>
      <c r="AO377" s="164"/>
      <c r="AP377" s="164"/>
      <c r="AQ377" s="164"/>
      <c r="AR377" s="164"/>
      <c r="AS377" s="164"/>
      <c r="AT377" s="164"/>
      <c r="AU377" s="164"/>
      <c r="AV377" s="164"/>
      <c r="AW377" s="164"/>
      <c r="AX377" s="164"/>
      <c r="AY377" s="164"/>
    </row>
    <row r="378" spans="32:51" ht="12.75"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  <c r="AY378" s="164"/>
    </row>
    <row r="379" spans="32:51" ht="12.75">
      <c r="AF379" s="164"/>
      <c r="AG379" s="164"/>
      <c r="AH379" s="164"/>
      <c r="AI379" s="164"/>
      <c r="AJ379" s="164"/>
      <c r="AK379" s="164"/>
      <c r="AL379" s="164"/>
      <c r="AM379" s="164"/>
      <c r="AN379" s="164"/>
      <c r="AO379" s="164"/>
      <c r="AP379" s="164"/>
      <c r="AQ379" s="164"/>
      <c r="AR379" s="164"/>
      <c r="AS379" s="164"/>
      <c r="AT379" s="164"/>
      <c r="AU379" s="164"/>
      <c r="AV379" s="164"/>
      <c r="AW379" s="164"/>
      <c r="AX379" s="164"/>
      <c r="AY379" s="164"/>
    </row>
    <row r="380" spans="32:51" ht="12.75"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4"/>
      <c r="AT380" s="164"/>
      <c r="AU380" s="164"/>
      <c r="AV380" s="164"/>
      <c r="AW380" s="164"/>
      <c r="AX380" s="164"/>
      <c r="AY380" s="164"/>
    </row>
    <row r="381" spans="32:51" ht="12.75"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  <c r="AY381" s="164"/>
    </row>
    <row r="382" spans="32:51" ht="12.75"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  <c r="AY382" s="164"/>
    </row>
    <row r="383" spans="32:51" ht="12.75"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  <c r="AY383" s="164"/>
    </row>
    <row r="384" spans="32:51" ht="12.75">
      <c r="AF384" s="164"/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  <c r="AY384" s="164"/>
    </row>
    <row r="385" spans="32:51" ht="12.75"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  <c r="AY385" s="164"/>
    </row>
    <row r="386" spans="32:51" ht="12.75">
      <c r="AF386" s="164"/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  <c r="AY386" s="164"/>
    </row>
    <row r="387" spans="32:51" ht="12.75"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  <c r="AY387" s="164"/>
    </row>
    <row r="388" spans="32:51" ht="12.75"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  <c r="AY388" s="164"/>
    </row>
    <row r="389" spans="32:51" ht="12.75">
      <c r="AF389" s="164"/>
      <c r="AG389" s="164"/>
      <c r="AH389" s="164"/>
      <c r="AI389" s="164"/>
      <c r="AJ389" s="164"/>
      <c r="AK389" s="164"/>
      <c r="AL389" s="164"/>
      <c r="AM389" s="164"/>
      <c r="AN389" s="164"/>
      <c r="AO389" s="164"/>
      <c r="AP389" s="164"/>
      <c r="AQ389" s="164"/>
      <c r="AR389" s="164"/>
      <c r="AS389" s="164"/>
      <c r="AT389" s="164"/>
      <c r="AU389" s="164"/>
      <c r="AV389" s="164"/>
      <c r="AW389" s="164"/>
      <c r="AX389" s="164"/>
      <c r="AY389" s="164"/>
    </row>
    <row r="390" spans="32:51" ht="12.75">
      <c r="AF390" s="164"/>
      <c r="AG390" s="164"/>
      <c r="AH390" s="164"/>
      <c r="AI390" s="164"/>
      <c r="AJ390" s="164"/>
      <c r="AK390" s="164"/>
      <c r="AL390" s="164"/>
      <c r="AM390" s="164"/>
      <c r="AN390" s="164"/>
      <c r="AO390" s="164"/>
      <c r="AP390" s="164"/>
      <c r="AQ390" s="164"/>
      <c r="AR390" s="164"/>
      <c r="AS390" s="164"/>
      <c r="AT390" s="164"/>
      <c r="AU390" s="164"/>
      <c r="AV390" s="164"/>
      <c r="AW390" s="164"/>
      <c r="AX390" s="164"/>
      <c r="AY390" s="164"/>
    </row>
    <row r="391" spans="32:51" ht="12.75"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  <c r="AY391" s="164"/>
    </row>
    <row r="392" spans="32:51" ht="12.75"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</row>
    <row r="393" spans="32:51" ht="12.75">
      <c r="AF393" s="164"/>
      <c r="AG393" s="164"/>
      <c r="AH393" s="164"/>
      <c r="AI393" s="164"/>
      <c r="AJ393" s="164"/>
      <c r="AK393" s="164"/>
      <c r="AL393" s="164"/>
      <c r="AM393" s="164"/>
      <c r="AN393" s="164"/>
      <c r="AO393" s="164"/>
      <c r="AP393" s="164"/>
      <c r="AQ393" s="164"/>
      <c r="AR393" s="164"/>
      <c r="AS393" s="164"/>
      <c r="AT393" s="164"/>
      <c r="AU393" s="164"/>
      <c r="AV393" s="164"/>
      <c r="AW393" s="164"/>
      <c r="AX393" s="164"/>
      <c r="AY393" s="164"/>
    </row>
    <row r="394" spans="32:51" ht="12.75">
      <c r="AF394" s="164"/>
      <c r="AG394" s="164"/>
      <c r="AH394" s="164"/>
      <c r="AI394" s="164"/>
      <c r="AJ394" s="164"/>
      <c r="AK394" s="164"/>
      <c r="AL394" s="164"/>
      <c r="AM394" s="164"/>
      <c r="AN394" s="164"/>
      <c r="AO394" s="164"/>
      <c r="AP394" s="164"/>
      <c r="AQ394" s="164"/>
      <c r="AR394" s="164"/>
      <c r="AS394" s="164"/>
      <c r="AT394" s="164"/>
      <c r="AU394" s="164"/>
      <c r="AV394" s="164"/>
      <c r="AW394" s="164"/>
      <c r="AX394" s="164"/>
      <c r="AY394" s="164"/>
    </row>
    <row r="395" spans="32:51" ht="12.75"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  <c r="AY395" s="164"/>
    </row>
    <row r="396" spans="32:51" ht="12.75"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  <c r="AY396" s="164"/>
    </row>
    <row r="397" spans="32:51" ht="12.75"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  <c r="AY397" s="164"/>
    </row>
    <row r="398" spans="32:51" ht="12.75">
      <c r="AF398" s="164"/>
      <c r="AG398" s="164"/>
      <c r="AH398" s="164"/>
      <c r="AI398" s="164"/>
      <c r="AJ398" s="164"/>
      <c r="AK398" s="164"/>
      <c r="AL398" s="164"/>
      <c r="AM398" s="164"/>
      <c r="AN398" s="164"/>
      <c r="AO398" s="164"/>
      <c r="AP398" s="164"/>
      <c r="AQ398" s="164"/>
      <c r="AR398" s="164"/>
      <c r="AS398" s="164"/>
      <c r="AT398" s="164"/>
      <c r="AU398" s="164"/>
      <c r="AV398" s="164"/>
      <c r="AW398" s="164"/>
      <c r="AX398" s="164"/>
      <c r="AY398" s="164"/>
    </row>
    <row r="399" spans="32:51" ht="12.75">
      <c r="AF399" s="164"/>
      <c r="AG399" s="164"/>
      <c r="AH399" s="164"/>
      <c r="AI399" s="164"/>
      <c r="AJ399" s="164"/>
      <c r="AK399" s="164"/>
      <c r="AL399" s="164"/>
      <c r="AM399" s="164"/>
      <c r="AN399" s="164"/>
      <c r="AO399" s="164"/>
      <c r="AP399" s="164"/>
      <c r="AQ399" s="164"/>
      <c r="AR399" s="164"/>
      <c r="AS399" s="164"/>
      <c r="AT399" s="164"/>
      <c r="AU399" s="164"/>
      <c r="AV399" s="164"/>
      <c r="AW399" s="164"/>
      <c r="AX399" s="164"/>
      <c r="AY399" s="164"/>
    </row>
    <row r="400" spans="32:51" ht="12.75"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  <c r="AY400" s="164"/>
    </row>
    <row r="401" spans="32:51" ht="12.75">
      <c r="AF401" s="164"/>
      <c r="AG401" s="164"/>
      <c r="AH401" s="164"/>
      <c r="AI401" s="164"/>
      <c r="AJ401" s="164"/>
      <c r="AK401" s="164"/>
      <c r="AL401" s="164"/>
      <c r="AM401" s="164"/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  <c r="AY401" s="164"/>
    </row>
    <row r="402" spans="32:51" ht="12.75">
      <c r="AF402" s="164"/>
      <c r="AG402" s="164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  <c r="AX402" s="164"/>
      <c r="AY402" s="164"/>
    </row>
    <row r="403" spans="32:51" ht="12.75">
      <c r="AF403" s="164"/>
      <c r="AG403" s="164"/>
      <c r="AH403" s="164"/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  <c r="AY403" s="164"/>
    </row>
    <row r="404" spans="32:51" ht="12.75">
      <c r="AF404" s="164"/>
      <c r="AG404" s="164"/>
      <c r="AH404" s="164"/>
      <c r="AI404" s="164"/>
      <c r="AJ404" s="164"/>
      <c r="AK404" s="164"/>
      <c r="AL404" s="164"/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  <c r="AY404" s="164"/>
    </row>
    <row r="405" spans="32:51" ht="12.75">
      <c r="AF405" s="164"/>
      <c r="AG405" s="164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  <c r="AY405" s="164"/>
    </row>
    <row r="406" spans="32:51" ht="12.75"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  <c r="AY406" s="164"/>
    </row>
    <row r="407" spans="32:51" ht="12.75">
      <c r="AF407" s="164"/>
      <c r="AG407" s="164"/>
      <c r="AH407" s="164"/>
      <c r="AI407" s="164"/>
      <c r="AJ407" s="164"/>
      <c r="AK407" s="164"/>
      <c r="AL407" s="164"/>
      <c r="AM407" s="164"/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  <c r="AY407" s="164"/>
    </row>
    <row r="408" spans="32:51" ht="12.75">
      <c r="AF408" s="164"/>
      <c r="AG408" s="164"/>
      <c r="AH408" s="164"/>
      <c r="AI408" s="164"/>
      <c r="AJ408" s="164"/>
      <c r="AK408" s="164"/>
      <c r="AL408" s="164"/>
      <c r="AM408" s="164"/>
      <c r="AN408" s="164"/>
      <c r="AO408" s="164"/>
      <c r="AP408" s="164"/>
      <c r="AQ408" s="164"/>
      <c r="AR408" s="164"/>
      <c r="AS408" s="164"/>
      <c r="AT408" s="164"/>
      <c r="AU408" s="164"/>
      <c r="AV408" s="164"/>
      <c r="AW408" s="164"/>
      <c r="AX408" s="164"/>
      <c r="AY408" s="164"/>
    </row>
    <row r="409" spans="32:51" ht="12.75">
      <c r="AF409" s="164"/>
      <c r="AG409" s="164"/>
      <c r="AH409" s="164"/>
      <c r="AI409" s="164"/>
      <c r="AJ409" s="164"/>
      <c r="AK409" s="164"/>
      <c r="AL409" s="164"/>
      <c r="AM409" s="164"/>
      <c r="AN409" s="164"/>
      <c r="AO409" s="164"/>
      <c r="AP409" s="164"/>
      <c r="AQ409" s="164"/>
      <c r="AR409" s="164"/>
      <c r="AS409" s="164"/>
      <c r="AT409" s="164"/>
      <c r="AU409" s="164"/>
      <c r="AV409" s="164"/>
      <c r="AW409" s="164"/>
      <c r="AX409" s="164"/>
      <c r="AY409" s="164"/>
    </row>
    <row r="410" spans="32:51" ht="12.75">
      <c r="AF410" s="164"/>
      <c r="AG410" s="164"/>
      <c r="AH410" s="164"/>
      <c r="AI410" s="164"/>
      <c r="AJ410" s="164"/>
      <c r="AK410" s="164"/>
      <c r="AL410" s="164"/>
      <c r="AM410" s="164"/>
      <c r="AN410" s="164"/>
      <c r="AO410" s="164"/>
      <c r="AP410" s="164"/>
      <c r="AQ410" s="164"/>
      <c r="AR410" s="164"/>
      <c r="AS410" s="164"/>
      <c r="AT410" s="164"/>
      <c r="AU410" s="164"/>
      <c r="AV410" s="164"/>
      <c r="AW410" s="164"/>
      <c r="AX410" s="164"/>
      <c r="AY410" s="164"/>
    </row>
    <row r="411" spans="32:51" ht="12.75">
      <c r="AF411" s="164"/>
      <c r="AG411" s="164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164"/>
      <c r="AR411" s="164"/>
      <c r="AS411" s="164"/>
      <c r="AT411" s="164"/>
      <c r="AU411" s="164"/>
      <c r="AV411" s="164"/>
      <c r="AW411" s="164"/>
      <c r="AX411" s="164"/>
      <c r="AY411" s="164"/>
    </row>
    <row r="412" spans="32:51" ht="12.75"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  <c r="AX412" s="164"/>
      <c r="AY412" s="164"/>
    </row>
    <row r="413" spans="32:51" ht="12.75"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4"/>
      <c r="AT413" s="164"/>
      <c r="AU413" s="164"/>
      <c r="AV413" s="164"/>
      <c r="AW413" s="164"/>
      <c r="AX413" s="164"/>
      <c r="AY413" s="164"/>
    </row>
    <row r="414" spans="32:51" ht="12.75"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4"/>
      <c r="AT414" s="164"/>
      <c r="AU414" s="164"/>
      <c r="AV414" s="164"/>
      <c r="AW414" s="164"/>
      <c r="AX414" s="164"/>
      <c r="AY414" s="164"/>
    </row>
    <row r="415" spans="32:51" ht="12.75"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  <c r="AY415" s="164"/>
    </row>
    <row r="416" spans="32:51" ht="12.75"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  <c r="AY416" s="164"/>
    </row>
    <row r="417" spans="32:51" ht="12.75"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  <c r="AY417" s="164"/>
    </row>
    <row r="418" spans="32:51" ht="12.75">
      <c r="AF418" s="164"/>
      <c r="AG418" s="164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  <c r="AY418" s="164"/>
    </row>
    <row r="419" spans="32:51" ht="12.75">
      <c r="AF419" s="164"/>
      <c r="AG419" s="164"/>
      <c r="AH419" s="164"/>
      <c r="AI419" s="164"/>
      <c r="AJ419" s="164"/>
      <c r="AK419" s="164"/>
      <c r="AL419" s="164"/>
      <c r="AM419" s="164"/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  <c r="AY419" s="164"/>
    </row>
    <row r="420" spans="32:51" ht="12.75">
      <c r="AF420" s="164"/>
      <c r="AG420" s="164"/>
      <c r="AH420" s="164"/>
      <c r="AI420" s="164"/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  <c r="AY420" s="164"/>
    </row>
    <row r="421" spans="32:51" ht="12.75">
      <c r="AF421" s="164"/>
      <c r="AG421" s="164"/>
      <c r="AH421" s="164"/>
      <c r="AI421" s="164"/>
      <c r="AJ421" s="164"/>
      <c r="AK421" s="164"/>
      <c r="AL421" s="164"/>
      <c r="AM421" s="164"/>
      <c r="AN421" s="164"/>
      <c r="AO421" s="164"/>
      <c r="AP421" s="164"/>
      <c r="AQ421" s="164"/>
      <c r="AR421" s="164"/>
      <c r="AS421" s="164"/>
      <c r="AT421" s="164"/>
      <c r="AU421" s="164"/>
      <c r="AV421" s="164"/>
      <c r="AW421" s="164"/>
      <c r="AX421" s="164"/>
      <c r="AY421" s="164"/>
    </row>
    <row r="422" spans="32:51" ht="12.75">
      <c r="AF422" s="164"/>
      <c r="AG422" s="164"/>
      <c r="AH422" s="164"/>
      <c r="AI422" s="164"/>
      <c r="AJ422" s="164"/>
      <c r="AK422" s="164"/>
      <c r="AL422" s="164"/>
      <c r="AM422" s="164"/>
      <c r="AN422" s="164"/>
      <c r="AO422" s="164"/>
      <c r="AP422" s="164"/>
      <c r="AQ422" s="164"/>
      <c r="AR422" s="164"/>
      <c r="AS422" s="164"/>
      <c r="AT422" s="164"/>
      <c r="AU422" s="164"/>
      <c r="AV422" s="164"/>
      <c r="AW422" s="164"/>
      <c r="AX422" s="164"/>
      <c r="AY422" s="164"/>
    </row>
    <row r="423" spans="32:51" ht="12.75">
      <c r="AF423" s="164"/>
      <c r="AG423" s="164"/>
      <c r="AH423" s="164"/>
      <c r="AI423" s="164"/>
      <c r="AJ423" s="164"/>
      <c r="AK423" s="164"/>
      <c r="AL423" s="164"/>
      <c r="AM423" s="164"/>
      <c r="AN423" s="164"/>
      <c r="AO423" s="164"/>
      <c r="AP423" s="164"/>
      <c r="AQ423" s="164"/>
      <c r="AR423" s="164"/>
      <c r="AS423" s="164"/>
      <c r="AT423" s="164"/>
      <c r="AU423" s="164"/>
      <c r="AV423" s="164"/>
      <c r="AW423" s="164"/>
      <c r="AX423" s="164"/>
      <c r="AY423" s="164"/>
    </row>
    <row r="424" spans="32:51" ht="12.75">
      <c r="AF424" s="164"/>
      <c r="AG424" s="164"/>
      <c r="AH424" s="164"/>
      <c r="AI424" s="164"/>
      <c r="AJ424" s="164"/>
      <c r="AK424" s="164"/>
      <c r="AL424" s="164"/>
      <c r="AM424" s="164"/>
      <c r="AN424" s="164"/>
      <c r="AO424" s="164"/>
      <c r="AP424" s="164"/>
      <c r="AQ424" s="164"/>
      <c r="AR424" s="164"/>
      <c r="AS424" s="164"/>
      <c r="AT424" s="164"/>
      <c r="AU424" s="164"/>
      <c r="AV424" s="164"/>
      <c r="AW424" s="164"/>
      <c r="AX424" s="164"/>
      <c r="AY424" s="164"/>
    </row>
    <row r="425" spans="32:51" ht="12.75">
      <c r="AF425" s="164"/>
      <c r="AG425" s="164"/>
      <c r="AH425" s="164"/>
      <c r="AI425" s="164"/>
      <c r="AJ425" s="164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  <c r="AY425" s="164"/>
    </row>
    <row r="426" spans="32:51" ht="12.75">
      <c r="AF426" s="164"/>
      <c r="AG426" s="164"/>
      <c r="AH426" s="164"/>
      <c r="AI426" s="164"/>
      <c r="AJ426" s="164"/>
      <c r="AK426" s="164"/>
      <c r="AL426" s="164"/>
      <c r="AM426" s="164"/>
      <c r="AN426" s="164"/>
      <c r="AO426" s="164"/>
      <c r="AP426" s="164"/>
      <c r="AQ426" s="164"/>
      <c r="AR426" s="164"/>
      <c r="AS426" s="164"/>
      <c r="AT426" s="164"/>
      <c r="AU426" s="164"/>
      <c r="AV426" s="164"/>
      <c r="AW426" s="164"/>
      <c r="AX426" s="164"/>
      <c r="AY426" s="164"/>
    </row>
    <row r="427" spans="32:51" ht="12.75">
      <c r="AF427" s="164"/>
      <c r="AG427" s="164"/>
      <c r="AH427" s="164"/>
      <c r="AI427" s="164"/>
      <c r="AJ427" s="164"/>
      <c r="AK427" s="164"/>
      <c r="AL427" s="164"/>
      <c r="AM427" s="164"/>
      <c r="AN427" s="164"/>
      <c r="AO427" s="164"/>
      <c r="AP427" s="164"/>
      <c r="AQ427" s="164"/>
      <c r="AR427" s="164"/>
      <c r="AS427" s="164"/>
      <c r="AT427" s="164"/>
      <c r="AU427" s="164"/>
      <c r="AV427" s="164"/>
      <c r="AW427" s="164"/>
      <c r="AX427" s="164"/>
      <c r="AY427" s="164"/>
    </row>
    <row r="428" spans="32:51" ht="12.75">
      <c r="AF428" s="164"/>
      <c r="AG428" s="164"/>
      <c r="AH428" s="164"/>
      <c r="AI428" s="164"/>
      <c r="AJ428" s="164"/>
      <c r="AK428" s="164"/>
      <c r="AL428" s="164"/>
      <c r="AM428" s="164"/>
      <c r="AN428" s="164"/>
      <c r="AO428" s="164"/>
      <c r="AP428" s="164"/>
      <c r="AQ428" s="164"/>
      <c r="AR428" s="164"/>
      <c r="AS428" s="164"/>
      <c r="AT428" s="164"/>
      <c r="AU428" s="164"/>
      <c r="AV428" s="164"/>
      <c r="AW428" s="164"/>
      <c r="AX428" s="164"/>
      <c r="AY428" s="164"/>
    </row>
    <row r="429" spans="32:51" ht="12.75">
      <c r="AF429" s="164"/>
      <c r="AG429" s="164"/>
      <c r="AH429" s="164"/>
      <c r="AI429" s="164"/>
      <c r="AJ429" s="164"/>
      <c r="AK429" s="164"/>
      <c r="AL429" s="164"/>
      <c r="AM429" s="164"/>
      <c r="AN429" s="164"/>
      <c r="AO429" s="164"/>
      <c r="AP429" s="164"/>
      <c r="AQ429" s="164"/>
      <c r="AR429" s="164"/>
      <c r="AS429" s="164"/>
      <c r="AT429" s="164"/>
      <c r="AU429" s="164"/>
      <c r="AV429" s="164"/>
      <c r="AW429" s="164"/>
      <c r="AX429" s="164"/>
      <c r="AY429" s="164"/>
    </row>
    <row r="430" spans="32:51" ht="12.75">
      <c r="AF430" s="164"/>
      <c r="AG430" s="164"/>
      <c r="AH430" s="164"/>
      <c r="AI430" s="164"/>
      <c r="AJ430" s="164"/>
      <c r="AK430" s="164"/>
      <c r="AL430" s="164"/>
      <c r="AM430" s="164"/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  <c r="AY430" s="164"/>
    </row>
    <row r="431" spans="32:51" ht="12.75">
      <c r="AF431" s="164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</row>
    <row r="432" spans="32:51" ht="12.75">
      <c r="AF432" s="164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</row>
    <row r="433" spans="32:51" ht="12.75">
      <c r="AF433" s="164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</row>
    <row r="434" spans="32:51" ht="12.75">
      <c r="AF434" s="164"/>
      <c r="AG434" s="164"/>
      <c r="AH434" s="164"/>
      <c r="AI434" s="164"/>
      <c r="AJ434" s="164"/>
      <c r="AK434" s="164"/>
      <c r="AL434" s="164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</row>
    <row r="435" spans="32:51" ht="12.75">
      <c r="AF435" s="164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</row>
    <row r="436" spans="32:51" ht="12.75">
      <c r="AF436" s="164"/>
      <c r="AG436" s="164"/>
      <c r="AH436" s="164"/>
      <c r="AI436" s="164"/>
      <c r="AJ436" s="164"/>
      <c r="AK436" s="164"/>
      <c r="AL436" s="164"/>
      <c r="AM436" s="164"/>
      <c r="AN436" s="164"/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  <c r="AY436" s="164"/>
    </row>
    <row r="437" spans="32:51" ht="12.75">
      <c r="AF437" s="164"/>
      <c r="AG437" s="164"/>
      <c r="AH437" s="164"/>
      <c r="AI437" s="164"/>
      <c r="AJ437" s="164"/>
      <c r="AK437" s="164"/>
      <c r="AL437" s="164"/>
      <c r="AM437" s="164"/>
      <c r="AN437" s="164"/>
      <c r="AO437" s="164"/>
      <c r="AP437" s="164"/>
      <c r="AQ437" s="164"/>
      <c r="AR437" s="164"/>
      <c r="AS437" s="164"/>
      <c r="AT437" s="164"/>
      <c r="AU437" s="164"/>
      <c r="AV437" s="164"/>
      <c r="AW437" s="164"/>
      <c r="AX437" s="164"/>
      <c r="AY437" s="164"/>
    </row>
    <row r="438" spans="32:51" ht="12.75">
      <c r="AF438" s="164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</row>
    <row r="439" spans="32:51" ht="12.75">
      <c r="AF439" s="164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</row>
    <row r="440" spans="32:51" ht="12.75">
      <c r="AF440" s="164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</row>
    <row r="441" spans="32:51" ht="12.75">
      <c r="AF441" s="164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</row>
    <row r="442" spans="32:51" ht="12.75">
      <c r="AF442" s="164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</row>
    <row r="443" spans="32:51" ht="12.75">
      <c r="AF443" s="164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</row>
    <row r="444" spans="32:51" ht="12.75">
      <c r="AF444" s="164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</row>
    <row r="445" spans="32:51" ht="12.75">
      <c r="AF445" s="164"/>
      <c r="AG445" s="164"/>
      <c r="AH445" s="164"/>
      <c r="AI445" s="164"/>
      <c r="AJ445" s="164"/>
      <c r="AK445" s="164"/>
      <c r="AL445" s="164"/>
      <c r="AM445" s="164"/>
      <c r="AN445" s="164"/>
      <c r="AO445" s="164"/>
      <c r="AP445" s="164"/>
      <c r="AQ445" s="164"/>
      <c r="AR445" s="164"/>
      <c r="AS445" s="164"/>
      <c r="AT445" s="164"/>
      <c r="AU445" s="164"/>
      <c r="AV445" s="164"/>
      <c r="AW445" s="164"/>
      <c r="AX445" s="164"/>
      <c r="AY445" s="164"/>
    </row>
    <row r="446" spans="32:51" ht="12.75">
      <c r="AF446" s="164"/>
      <c r="AG446" s="164"/>
      <c r="AH446" s="164"/>
      <c r="AI446" s="164"/>
      <c r="AJ446" s="164"/>
      <c r="AK446" s="164"/>
      <c r="AL446" s="164"/>
      <c r="AM446" s="164"/>
      <c r="AN446" s="164"/>
      <c r="AO446" s="164"/>
      <c r="AP446" s="164"/>
      <c r="AQ446" s="164"/>
      <c r="AR446" s="164"/>
      <c r="AS446" s="164"/>
      <c r="AT446" s="164"/>
      <c r="AU446" s="164"/>
      <c r="AV446" s="164"/>
      <c r="AW446" s="164"/>
      <c r="AX446" s="164"/>
      <c r="AY446" s="164"/>
    </row>
    <row r="447" spans="32:51" ht="12.75">
      <c r="AF447" s="164"/>
      <c r="AG447" s="164"/>
      <c r="AH447" s="164"/>
      <c r="AI447" s="164"/>
      <c r="AJ447" s="164"/>
      <c r="AK447" s="164"/>
      <c r="AL447" s="164"/>
      <c r="AM447" s="164"/>
      <c r="AN447" s="164"/>
      <c r="AO447" s="164"/>
      <c r="AP447" s="164"/>
      <c r="AQ447" s="164"/>
      <c r="AR447" s="164"/>
      <c r="AS447" s="164"/>
      <c r="AT447" s="164"/>
      <c r="AU447" s="164"/>
      <c r="AV447" s="164"/>
      <c r="AW447" s="164"/>
      <c r="AX447" s="164"/>
      <c r="AY447" s="164"/>
    </row>
    <row r="448" spans="32:51" ht="12.75">
      <c r="AF448" s="164"/>
      <c r="AG448" s="164"/>
      <c r="AH448" s="164"/>
      <c r="AI448" s="164"/>
      <c r="AJ448" s="164"/>
      <c r="AK448" s="164"/>
      <c r="AL448" s="164"/>
      <c r="AM448" s="164"/>
      <c r="AN448" s="164"/>
      <c r="AO448" s="164"/>
      <c r="AP448" s="164"/>
      <c r="AQ448" s="164"/>
      <c r="AR448" s="164"/>
      <c r="AS448" s="164"/>
      <c r="AT448" s="164"/>
      <c r="AU448" s="164"/>
      <c r="AV448" s="164"/>
      <c r="AW448" s="164"/>
      <c r="AX448" s="164"/>
      <c r="AY448" s="164"/>
    </row>
    <row r="449" spans="32:51" ht="12.75">
      <c r="AF449" s="164"/>
      <c r="AG449" s="164"/>
      <c r="AH449" s="164"/>
      <c r="AI449" s="164"/>
      <c r="AJ449" s="164"/>
      <c r="AK449" s="164"/>
      <c r="AL449" s="164"/>
      <c r="AM449" s="164"/>
      <c r="AN449" s="164"/>
      <c r="AO449" s="164"/>
      <c r="AP449" s="164"/>
      <c r="AQ449" s="164"/>
      <c r="AR449" s="164"/>
      <c r="AS449" s="164"/>
      <c r="AT449" s="164"/>
      <c r="AU449" s="164"/>
      <c r="AV449" s="164"/>
      <c r="AW449" s="164"/>
      <c r="AX449" s="164"/>
      <c r="AY449" s="164"/>
    </row>
    <row r="450" spans="32:51" ht="12.75">
      <c r="AF450" s="164"/>
      <c r="AG450" s="164"/>
      <c r="AH450" s="164"/>
      <c r="AI450" s="164"/>
      <c r="AJ450" s="164"/>
      <c r="AK450" s="164"/>
      <c r="AL450" s="164"/>
      <c r="AM450" s="164"/>
      <c r="AN450" s="164"/>
      <c r="AO450" s="164"/>
      <c r="AP450" s="164"/>
      <c r="AQ450" s="164"/>
      <c r="AR450" s="164"/>
      <c r="AS450" s="164"/>
      <c r="AT450" s="164"/>
      <c r="AU450" s="164"/>
      <c r="AV450" s="164"/>
      <c r="AW450" s="164"/>
      <c r="AX450" s="164"/>
      <c r="AY450" s="164"/>
    </row>
    <row r="451" spans="32:51" ht="12.75">
      <c r="AF451" s="164"/>
      <c r="AG451" s="164"/>
      <c r="AH451" s="164"/>
      <c r="AI451" s="164"/>
      <c r="AJ451" s="164"/>
      <c r="AK451" s="164"/>
      <c r="AL451" s="164"/>
      <c r="AM451" s="164"/>
      <c r="AN451" s="164"/>
      <c r="AO451" s="164"/>
      <c r="AP451" s="164"/>
      <c r="AQ451" s="164"/>
      <c r="AR451" s="164"/>
      <c r="AS451" s="164"/>
      <c r="AT451" s="164"/>
      <c r="AU451" s="164"/>
      <c r="AV451" s="164"/>
      <c r="AW451" s="164"/>
      <c r="AX451" s="164"/>
      <c r="AY451" s="164"/>
    </row>
    <row r="452" spans="32:51" ht="12.75">
      <c r="AF452" s="164"/>
      <c r="AG452" s="164"/>
      <c r="AH452" s="164"/>
      <c r="AI452" s="164"/>
      <c r="AJ452" s="164"/>
      <c r="AK452" s="164"/>
      <c r="AL452" s="164"/>
      <c r="AM452" s="164"/>
      <c r="AN452" s="164"/>
      <c r="AO452" s="164"/>
      <c r="AP452" s="164"/>
      <c r="AQ452" s="164"/>
      <c r="AR452" s="164"/>
      <c r="AS452" s="164"/>
      <c r="AT452" s="164"/>
      <c r="AU452" s="164"/>
      <c r="AV452" s="164"/>
      <c r="AW452" s="164"/>
      <c r="AX452" s="164"/>
      <c r="AY452" s="164"/>
    </row>
    <row r="453" spans="32:51" ht="12.75">
      <c r="AF453" s="164"/>
      <c r="AG453" s="164"/>
      <c r="AH453" s="164"/>
      <c r="AI453" s="164"/>
      <c r="AJ453" s="164"/>
      <c r="AK453" s="164"/>
      <c r="AL453" s="164"/>
      <c r="AM453" s="164"/>
      <c r="AN453" s="164"/>
      <c r="AO453" s="164"/>
      <c r="AP453" s="164"/>
      <c r="AQ453" s="164"/>
      <c r="AR453" s="164"/>
      <c r="AS453" s="164"/>
      <c r="AT453" s="164"/>
      <c r="AU453" s="164"/>
      <c r="AV453" s="164"/>
      <c r="AW453" s="164"/>
      <c r="AX453" s="164"/>
      <c r="AY453" s="164"/>
    </row>
    <row r="454" spans="32:51" ht="12.75">
      <c r="AF454" s="164"/>
      <c r="AG454" s="164"/>
      <c r="AH454" s="164"/>
      <c r="AI454" s="164"/>
      <c r="AJ454" s="164"/>
      <c r="AK454" s="164"/>
      <c r="AL454" s="164"/>
      <c r="AM454" s="164"/>
      <c r="AN454" s="164"/>
      <c r="AO454" s="164"/>
      <c r="AP454" s="164"/>
      <c r="AQ454" s="164"/>
      <c r="AR454" s="164"/>
      <c r="AS454" s="164"/>
      <c r="AT454" s="164"/>
      <c r="AU454" s="164"/>
      <c r="AV454" s="164"/>
      <c r="AW454" s="164"/>
      <c r="AX454" s="164"/>
      <c r="AY454" s="164"/>
    </row>
    <row r="455" spans="32:51" ht="12.75">
      <c r="AF455" s="164"/>
      <c r="AG455" s="164"/>
      <c r="AH455" s="164"/>
      <c r="AI455" s="164"/>
      <c r="AJ455" s="164"/>
      <c r="AK455" s="164"/>
      <c r="AL455" s="164"/>
      <c r="AM455" s="164"/>
      <c r="AN455" s="164"/>
      <c r="AO455" s="164"/>
      <c r="AP455" s="164"/>
      <c r="AQ455" s="164"/>
      <c r="AR455" s="164"/>
      <c r="AS455" s="164"/>
      <c r="AT455" s="164"/>
      <c r="AU455" s="164"/>
      <c r="AV455" s="164"/>
      <c r="AW455" s="164"/>
      <c r="AX455" s="164"/>
      <c r="AY455" s="164"/>
    </row>
    <row r="456" spans="32:51" ht="12.75">
      <c r="AF456" s="164"/>
      <c r="AG456" s="164"/>
      <c r="AH456" s="164"/>
      <c r="AI456" s="164"/>
      <c r="AJ456" s="164"/>
      <c r="AK456" s="164"/>
      <c r="AL456" s="164"/>
      <c r="AM456" s="164"/>
      <c r="AN456" s="164"/>
      <c r="AO456" s="164"/>
      <c r="AP456" s="164"/>
      <c r="AQ456" s="164"/>
      <c r="AR456" s="164"/>
      <c r="AS456" s="164"/>
      <c r="AT456" s="164"/>
      <c r="AU456" s="164"/>
      <c r="AV456" s="164"/>
      <c r="AW456" s="164"/>
      <c r="AX456" s="164"/>
      <c r="AY456" s="164"/>
    </row>
    <row r="457" spans="32:51" ht="12.75"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/>
      <c r="AQ457" s="164"/>
      <c r="AR457" s="164"/>
      <c r="AS457" s="164"/>
      <c r="AT457" s="164"/>
      <c r="AU457" s="164"/>
      <c r="AV457" s="164"/>
      <c r="AW457" s="164"/>
      <c r="AX457" s="164"/>
      <c r="AY457" s="164"/>
    </row>
    <row r="458" spans="32:51" ht="12.75">
      <c r="AF458" s="164"/>
      <c r="AG458" s="164"/>
      <c r="AH458" s="164"/>
      <c r="AI458" s="164"/>
      <c r="AJ458" s="164"/>
      <c r="AK458" s="164"/>
      <c r="AL458" s="164"/>
      <c r="AM458" s="164"/>
      <c r="AN458" s="164"/>
      <c r="AO458" s="164"/>
      <c r="AP458" s="164"/>
      <c r="AQ458" s="164"/>
      <c r="AR458" s="164"/>
      <c r="AS458" s="164"/>
      <c r="AT458" s="164"/>
      <c r="AU458" s="164"/>
      <c r="AV458" s="164"/>
      <c r="AW458" s="164"/>
      <c r="AX458" s="164"/>
      <c r="AY458" s="164"/>
    </row>
    <row r="459" spans="32:51" ht="12.75">
      <c r="AF459" s="164"/>
      <c r="AG459" s="164"/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/>
      <c r="AR459" s="164"/>
      <c r="AS459" s="164"/>
      <c r="AT459" s="164"/>
      <c r="AU459" s="164"/>
      <c r="AV459" s="164"/>
      <c r="AW459" s="164"/>
      <c r="AX459" s="164"/>
      <c r="AY459" s="164"/>
    </row>
    <row r="460" spans="32:51" ht="12.75">
      <c r="AF460" s="164"/>
      <c r="AG460" s="164"/>
      <c r="AH460" s="164"/>
      <c r="AI460" s="164"/>
      <c r="AJ460" s="164"/>
      <c r="AK460" s="164"/>
      <c r="AL460" s="164"/>
      <c r="AM460" s="164"/>
      <c r="AN460" s="164"/>
      <c r="AO460" s="164"/>
      <c r="AP460" s="164"/>
      <c r="AQ460" s="164"/>
      <c r="AR460" s="164"/>
      <c r="AS460" s="164"/>
      <c r="AT460" s="164"/>
      <c r="AU460" s="164"/>
      <c r="AV460" s="164"/>
      <c r="AW460" s="164"/>
      <c r="AX460" s="164"/>
      <c r="AY460" s="164"/>
    </row>
    <row r="461" spans="32:51" ht="12.75">
      <c r="AF461" s="164"/>
      <c r="AG461" s="164"/>
      <c r="AH461" s="164"/>
      <c r="AI461" s="164"/>
      <c r="AJ461" s="164"/>
      <c r="AK461" s="164"/>
      <c r="AL461" s="164"/>
      <c r="AM461" s="164"/>
      <c r="AN461" s="164"/>
      <c r="AO461" s="164"/>
      <c r="AP461" s="164"/>
      <c r="AQ461" s="164"/>
      <c r="AR461" s="164"/>
      <c r="AS461" s="164"/>
      <c r="AT461" s="164"/>
      <c r="AU461" s="164"/>
      <c r="AV461" s="164"/>
      <c r="AW461" s="164"/>
      <c r="AX461" s="164"/>
      <c r="AY461" s="164"/>
    </row>
    <row r="462" spans="32:51" ht="12.75"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  <c r="AY462" s="164"/>
    </row>
    <row r="463" spans="32:51" ht="12.75"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4"/>
      <c r="AQ463" s="164"/>
      <c r="AR463" s="164"/>
      <c r="AS463" s="164"/>
      <c r="AT463" s="164"/>
      <c r="AU463" s="164"/>
      <c r="AV463" s="164"/>
      <c r="AW463" s="164"/>
      <c r="AX463" s="164"/>
      <c r="AY463" s="164"/>
    </row>
    <row r="464" spans="32:51" ht="12.75"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  <c r="AY464" s="164"/>
    </row>
    <row r="465" spans="32:51" ht="12.75">
      <c r="AF465" s="164"/>
      <c r="AG465" s="164"/>
      <c r="AH465" s="164"/>
      <c r="AI465" s="164"/>
      <c r="AJ465" s="164"/>
      <c r="AK465" s="164"/>
      <c r="AL465" s="164"/>
      <c r="AM465" s="164"/>
      <c r="AN465" s="164"/>
      <c r="AO465" s="164"/>
      <c r="AP465" s="164"/>
      <c r="AQ465" s="164"/>
      <c r="AR465" s="164"/>
      <c r="AS465" s="164"/>
      <c r="AT465" s="164"/>
      <c r="AU465" s="164"/>
      <c r="AV465" s="164"/>
      <c r="AW465" s="164"/>
      <c r="AX465" s="164"/>
      <c r="AY465" s="164"/>
    </row>
    <row r="466" spans="32:51" ht="12.75">
      <c r="AF466" s="164"/>
      <c r="AG466" s="164"/>
      <c r="AH466" s="164"/>
      <c r="AI466" s="164"/>
      <c r="AJ466" s="164"/>
      <c r="AK466" s="164"/>
      <c r="AL466" s="164"/>
      <c r="AM466" s="164"/>
      <c r="AN466" s="164"/>
      <c r="AO466" s="164"/>
      <c r="AP466" s="164"/>
      <c r="AQ466" s="164"/>
      <c r="AR466" s="164"/>
      <c r="AS466" s="164"/>
      <c r="AT466" s="164"/>
      <c r="AU466" s="164"/>
      <c r="AV466" s="164"/>
      <c r="AW466" s="164"/>
      <c r="AX466" s="164"/>
      <c r="AY466" s="164"/>
    </row>
    <row r="467" spans="32:51" ht="12.75">
      <c r="AF467" s="164"/>
      <c r="AG467" s="164"/>
      <c r="AH467" s="164"/>
      <c r="AI467" s="164"/>
      <c r="AJ467" s="164"/>
      <c r="AK467" s="164"/>
      <c r="AL467" s="164"/>
      <c r="AM467" s="164"/>
      <c r="AN467" s="164"/>
      <c r="AO467" s="164"/>
      <c r="AP467" s="164"/>
      <c r="AQ467" s="164"/>
      <c r="AR467" s="164"/>
      <c r="AS467" s="164"/>
      <c r="AT467" s="164"/>
      <c r="AU467" s="164"/>
      <c r="AV467" s="164"/>
      <c r="AW467" s="164"/>
      <c r="AX467" s="164"/>
      <c r="AY467" s="164"/>
    </row>
    <row r="468" spans="32:51" ht="12.75">
      <c r="AF468" s="164"/>
      <c r="AG468" s="164"/>
      <c r="AH468" s="164"/>
      <c r="AI468" s="164"/>
      <c r="AJ468" s="164"/>
      <c r="AK468" s="164"/>
      <c r="AL468" s="164"/>
      <c r="AM468" s="164"/>
      <c r="AN468" s="164"/>
      <c r="AO468" s="164"/>
      <c r="AP468" s="164"/>
      <c r="AQ468" s="164"/>
      <c r="AR468" s="164"/>
      <c r="AS468" s="164"/>
      <c r="AT468" s="164"/>
      <c r="AU468" s="164"/>
      <c r="AV468" s="164"/>
      <c r="AW468" s="164"/>
      <c r="AX468" s="164"/>
      <c r="AY468" s="164"/>
    </row>
    <row r="469" spans="32:51" ht="12.75">
      <c r="AF469" s="164"/>
      <c r="AG469" s="164"/>
      <c r="AH469" s="164"/>
      <c r="AI469" s="164"/>
      <c r="AJ469" s="164"/>
      <c r="AK469" s="164"/>
      <c r="AL469" s="164"/>
      <c r="AM469" s="164"/>
      <c r="AN469" s="164"/>
      <c r="AO469" s="164"/>
      <c r="AP469" s="164"/>
      <c r="AQ469" s="164"/>
      <c r="AR469" s="164"/>
      <c r="AS469" s="164"/>
      <c r="AT469" s="164"/>
      <c r="AU469" s="164"/>
      <c r="AV469" s="164"/>
      <c r="AW469" s="164"/>
      <c r="AX469" s="164"/>
      <c r="AY469" s="164"/>
    </row>
    <row r="470" spans="32:51" ht="12.75">
      <c r="AF470" s="164"/>
      <c r="AG470" s="164"/>
      <c r="AH470" s="164"/>
      <c r="AI470" s="164"/>
      <c r="AJ470" s="164"/>
      <c r="AK470" s="164"/>
      <c r="AL470" s="164"/>
      <c r="AM470" s="164"/>
      <c r="AN470" s="164"/>
      <c r="AO470" s="164"/>
      <c r="AP470" s="164"/>
      <c r="AQ470" s="164"/>
      <c r="AR470" s="164"/>
      <c r="AS470" s="164"/>
      <c r="AT470" s="164"/>
      <c r="AU470" s="164"/>
      <c r="AV470" s="164"/>
      <c r="AW470" s="164"/>
      <c r="AX470" s="164"/>
      <c r="AY470" s="164"/>
    </row>
    <row r="471" spans="32:51" ht="12.75">
      <c r="AF471" s="164"/>
      <c r="AG471" s="164"/>
      <c r="AH471" s="164"/>
      <c r="AI471" s="164"/>
      <c r="AJ471" s="164"/>
      <c r="AK471" s="164"/>
      <c r="AL471" s="164"/>
      <c r="AM471" s="164"/>
      <c r="AN471" s="164"/>
      <c r="AO471" s="164"/>
      <c r="AP471" s="164"/>
      <c r="AQ471" s="164"/>
      <c r="AR471" s="164"/>
      <c r="AS471" s="164"/>
      <c r="AT471" s="164"/>
      <c r="AU471" s="164"/>
      <c r="AV471" s="164"/>
      <c r="AW471" s="164"/>
      <c r="AX471" s="164"/>
      <c r="AY471" s="164"/>
    </row>
    <row r="472" spans="32:51" ht="12.75">
      <c r="AF472" s="164"/>
      <c r="AG472" s="164"/>
      <c r="AH472" s="164"/>
      <c r="AI472" s="164"/>
      <c r="AJ472" s="164"/>
      <c r="AK472" s="164"/>
      <c r="AL472" s="164"/>
      <c r="AM472" s="164"/>
      <c r="AN472" s="164"/>
      <c r="AO472" s="164"/>
      <c r="AP472" s="164"/>
      <c r="AQ472" s="164"/>
      <c r="AR472" s="164"/>
      <c r="AS472" s="164"/>
      <c r="AT472" s="164"/>
      <c r="AU472" s="164"/>
      <c r="AV472" s="164"/>
      <c r="AW472" s="164"/>
      <c r="AX472" s="164"/>
      <c r="AY472" s="164"/>
    </row>
    <row r="473" spans="32:51" ht="12.75">
      <c r="AF473" s="164"/>
      <c r="AG473" s="164"/>
      <c r="AH473" s="164"/>
      <c r="AI473" s="164"/>
      <c r="AJ473" s="164"/>
      <c r="AK473" s="164"/>
      <c r="AL473" s="164"/>
      <c r="AM473" s="164"/>
      <c r="AN473" s="164"/>
      <c r="AO473" s="164"/>
      <c r="AP473" s="164"/>
      <c r="AQ473" s="164"/>
      <c r="AR473" s="164"/>
      <c r="AS473" s="164"/>
      <c r="AT473" s="164"/>
      <c r="AU473" s="164"/>
      <c r="AV473" s="164"/>
      <c r="AW473" s="164"/>
      <c r="AX473" s="164"/>
      <c r="AY473" s="164"/>
    </row>
    <row r="474" spans="32:51" ht="12.75">
      <c r="AF474" s="164"/>
      <c r="AG474" s="164"/>
      <c r="AH474" s="164"/>
      <c r="AI474" s="164"/>
      <c r="AJ474" s="164"/>
      <c r="AK474" s="164"/>
      <c r="AL474" s="164"/>
      <c r="AM474" s="164"/>
      <c r="AN474" s="164"/>
      <c r="AO474" s="164"/>
      <c r="AP474" s="164"/>
      <c r="AQ474" s="164"/>
      <c r="AR474" s="164"/>
      <c r="AS474" s="164"/>
      <c r="AT474" s="164"/>
      <c r="AU474" s="164"/>
      <c r="AV474" s="164"/>
      <c r="AW474" s="164"/>
      <c r="AX474" s="164"/>
      <c r="AY474" s="164"/>
    </row>
    <row r="475" spans="32:51" ht="12.75">
      <c r="AF475" s="164"/>
      <c r="AG475" s="164"/>
      <c r="AH475" s="164"/>
      <c r="AI475" s="164"/>
      <c r="AJ475" s="164"/>
      <c r="AK475" s="164"/>
      <c r="AL475" s="164"/>
      <c r="AM475" s="164"/>
      <c r="AN475" s="164"/>
      <c r="AO475" s="164"/>
      <c r="AP475" s="164"/>
      <c r="AQ475" s="164"/>
      <c r="AR475" s="164"/>
      <c r="AS475" s="164"/>
      <c r="AT475" s="164"/>
      <c r="AU475" s="164"/>
      <c r="AV475" s="164"/>
      <c r="AW475" s="164"/>
      <c r="AX475" s="164"/>
      <c r="AY475" s="164"/>
    </row>
    <row r="476" spans="32:51" ht="12.75">
      <c r="AF476" s="164"/>
      <c r="AG476" s="164"/>
      <c r="AH476" s="164"/>
      <c r="AI476" s="164"/>
      <c r="AJ476" s="164"/>
      <c r="AK476" s="164"/>
      <c r="AL476" s="164"/>
      <c r="AM476" s="164"/>
      <c r="AN476" s="164"/>
      <c r="AO476" s="164"/>
      <c r="AP476" s="164"/>
      <c r="AQ476" s="164"/>
      <c r="AR476" s="164"/>
      <c r="AS476" s="164"/>
      <c r="AT476" s="164"/>
      <c r="AU476" s="164"/>
      <c r="AV476" s="164"/>
      <c r="AW476" s="164"/>
      <c r="AX476" s="164"/>
      <c r="AY476" s="164"/>
    </row>
    <row r="477" spans="32:51" ht="12.75">
      <c r="AF477" s="164"/>
      <c r="AG477" s="164"/>
      <c r="AH477" s="164"/>
      <c r="AI477" s="164"/>
      <c r="AJ477" s="164"/>
      <c r="AK477" s="164"/>
      <c r="AL477" s="164"/>
      <c r="AM477" s="164"/>
      <c r="AN477" s="164"/>
      <c r="AO477" s="164"/>
      <c r="AP477" s="164"/>
      <c r="AQ477" s="164"/>
      <c r="AR477" s="164"/>
      <c r="AS477" s="164"/>
      <c r="AT477" s="164"/>
      <c r="AU477" s="164"/>
      <c r="AV477" s="164"/>
      <c r="AW477" s="164"/>
      <c r="AX477" s="164"/>
      <c r="AY477" s="164"/>
    </row>
    <row r="478" spans="32:51" ht="12.75">
      <c r="AF478" s="164"/>
      <c r="AG478" s="164"/>
      <c r="AH478" s="164"/>
      <c r="AI478" s="164"/>
      <c r="AJ478" s="164"/>
      <c r="AK478" s="164"/>
      <c r="AL478" s="16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  <c r="AX478" s="164"/>
      <c r="AY478" s="164"/>
    </row>
    <row r="479" spans="32:51" ht="12.75">
      <c r="AF479" s="164"/>
      <c r="AG479" s="164"/>
      <c r="AH479" s="164"/>
      <c r="AI479" s="164"/>
      <c r="AJ479" s="164"/>
      <c r="AK479" s="164"/>
      <c r="AL479" s="164"/>
      <c r="AM479" s="164"/>
      <c r="AN479" s="164"/>
      <c r="AO479" s="164"/>
      <c r="AP479" s="164"/>
      <c r="AQ479" s="164"/>
      <c r="AR479" s="164"/>
      <c r="AS479" s="164"/>
      <c r="AT479" s="164"/>
      <c r="AU479" s="164"/>
      <c r="AV479" s="164"/>
      <c r="AW479" s="164"/>
      <c r="AX479" s="164"/>
      <c r="AY479" s="164"/>
    </row>
    <row r="480" spans="32:51" ht="12.75">
      <c r="AF480" s="164"/>
      <c r="AG480" s="164"/>
      <c r="AH480" s="164"/>
      <c r="AI480" s="164"/>
      <c r="AJ480" s="164"/>
      <c r="AK480" s="164"/>
      <c r="AL480" s="164"/>
      <c r="AM480" s="164"/>
      <c r="AN480" s="164"/>
      <c r="AO480" s="164"/>
      <c r="AP480" s="164"/>
      <c r="AQ480" s="164"/>
      <c r="AR480" s="164"/>
      <c r="AS480" s="164"/>
      <c r="AT480" s="164"/>
      <c r="AU480" s="164"/>
      <c r="AV480" s="164"/>
      <c r="AW480" s="164"/>
      <c r="AX480" s="164"/>
      <c r="AY480" s="164"/>
    </row>
    <row r="481" spans="32:51" ht="12.75">
      <c r="AF481" s="164"/>
      <c r="AG481" s="164"/>
      <c r="AH481" s="164"/>
      <c r="AI481" s="164"/>
      <c r="AJ481" s="164"/>
      <c r="AK481" s="164"/>
      <c r="AL481" s="164"/>
      <c r="AM481" s="164"/>
      <c r="AN481" s="164"/>
      <c r="AO481" s="164"/>
      <c r="AP481" s="164"/>
      <c r="AQ481" s="164"/>
      <c r="AR481" s="164"/>
      <c r="AS481" s="164"/>
      <c r="AT481" s="164"/>
      <c r="AU481" s="164"/>
      <c r="AV481" s="164"/>
      <c r="AW481" s="164"/>
      <c r="AX481" s="164"/>
      <c r="AY481" s="164"/>
    </row>
    <row r="482" spans="32:51" ht="12.75">
      <c r="AF482" s="164"/>
      <c r="AG482" s="164"/>
      <c r="AH482" s="164"/>
      <c r="AI482" s="164"/>
      <c r="AJ482" s="164"/>
      <c r="AK482" s="164"/>
      <c r="AL482" s="164"/>
      <c r="AM482" s="164"/>
      <c r="AN482" s="164"/>
      <c r="AO482" s="164"/>
      <c r="AP482" s="164"/>
      <c r="AQ482" s="164"/>
      <c r="AR482" s="164"/>
      <c r="AS482" s="164"/>
      <c r="AT482" s="164"/>
      <c r="AU482" s="164"/>
      <c r="AV482" s="164"/>
      <c r="AW482" s="164"/>
      <c r="AX482" s="164"/>
      <c r="AY482" s="164"/>
    </row>
    <row r="483" spans="32:51" ht="12.75">
      <c r="AF483" s="164"/>
      <c r="AG483" s="164"/>
      <c r="AH483" s="164"/>
      <c r="AI483" s="164"/>
      <c r="AJ483" s="164"/>
      <c r="AK483" s="164"/>
      <c r="AL483" s="164"/>
      <c r="AM483" s="164"/>
      <c r="AN483" s="164"/>
      <c r="AO483" s="164"/>
      <c r="AP483" s="164"/>
      <c r="AQ483" s="164"/>
      <c r="AR483" s="164"/>
      <c r="AS483" s="164"/>
      <c r="AT483" s="164"/>
      <c r="AU483" s="164"/>
      <c r="AV483" s="164"/>
      <c r="AW483" s="164"/>
      <c r="AX483" s="164"/>
      <c r="AY483" s="164"/>
    </row>
    <row r="484" spans="32:51" ht="12.75">
      <c r="AF484" s="164"/>
      <c r="AG484" s="164"/>
      <c r="AH484" s="164"/>
      <c r="AI484" s="164"/>
      <c r="AJ484" s="164"/>
      <c r="AK484" s="164"/>
      <c r="AL484" s="164"/>
      <c r="AM484" s="164"/>
      <c r="AN484" s="164"/>
      <c r="AO484" s="164"/>
      <c r="AP484" s="164"/>
      <c r="AQ484" s="164"/>
      <c r="AR484" s="164"/>
      <c r="AS484" s="164"/>
      <c r="AT484" s="164"/>
      <c r="AU484" s="164"/>
      <c r="AV484" s="164"/>
      <c r="AW484" s="164"/>
      <c r="AX484" s="164"/>
      <c r="AY484" s="164"/>
    </row>
    <row r="485" spans="32:51" ht="12.75">
      <c r="AF485" s="164"/>
      <c r="AG485" s="164"/>
      <c r="AH485" s="164"/>
      <c r="AI485" s="164"/>
      <c r="AJ485" s="164"/>
      <c r="AK485" s="164"/>
      <c r="AL485" s="164"/>
      <c r="AM485" s="164"/>
      <c r="AN485" s="164"/>
      <c r="AO485" s="164"/>
      <c r="AP485" s="164"/>
      <c r="AQ485" s="164"/>
      <c r="AR485" s="164"/>
      <c r="AS485" s="164"/>
      <c r="AT485" s="164"/>
      <c r="AU485" s="164"/>
      <c r="AV485" s="164"/>
      <c r="AW485" s="164"/>
      <c r="AX485" s="164"/>
      <c r="AY485" s="164"/>
    </row>
    <row r="486" spans="32:51" ht="12.75">
      <c r="AF486" s="164"/>
      <c r="AG486" s="164"/>
      <c r="AH486" s="164"/>
      <c r="AI486" s="164"/>
      <c r="AJ486" s="164"/>
      <c r="AK486" s="164"/>
      <c r="AL486" s="164"/>
      <c r="AM486" s="164"/>
      <c r="AN486" s="164"/>
      <c r="AO486" s="164"/>
      <c r="AP486" s="164"/>
      <c r="AQ486" s="164"/>
      <c r="AR486" s="164"/>
      <c r="AS486" s="164"/>
      <c r="AT486" s="164"/>
      <c r="AU486" s="164"/>
      <c r="AV486" s="164"/>
      <c r="AW486" s="164"/>
      <c r="AX486" s="164"/>
      <c r="AY486" s="164"/>
    </row>
    <row r="487" spans="32:51" ht="12.75">
      <c r="AF487" s="164"/>
      <c r="AG487" s="164"/>
      <c r="AH487" s="164"/>
      <c r="AI487" s="164"/>
      <c r="AJ487" s="164"/>
      <c r="AK487" s="164"/>
      <c r="AL487" s="164"/>
      <c r="AM487" s="164"/>
      <c r="AN487" s="164"/>
      <c r="AO487" s="164"/>
      <c r="AP487" s="164"/>
      <c r="AQ487" s="164"/>
      <c r="AR487" s="164"/>
      <c r="AS487" s="164"/>
      <c r="AT487" s="164"/>
      <c r="AU487" s="164"/>
      <c r="AV487" s="164"/>
      <c r="AW487" s="164"/>
      <c r="AX487" s="164"/>
      <c r="AY487" s="164"/>
    </row>
    <row r="488" spans="32:51" ht="12.75">
      <c r="AF488" s="164"/>
      <c r="AG488" s="164"/>
      <c r="AH488" s="164"/>
      <c r="AI488" s="164"/>
      <c r="AJ488" s="164"/>
      <c r="AK488" s="164"/>
      <c r="AL488" s="164"/>
      <c r="AM488" s="164"/>
      <c r="AN488" s="164"/>
      <c r="AO488" s="164"/>
      <c r="AP488" s="164"/>
      <c r="AQ488" s="164"/>
      <c r="AR488" s="164"/>
      <c r="AS488" s="164"/>
      <c r="AT488" s="164"/>
      <c r="AU488" s="164"/>
      <c r="AV488" s="164"/>
      <c r="AW488" s="164"/>
      <c r="AX488" s="164"/>
      <c r="AY488" s="164"/>
    </row>
    <row r="489" spans="32:51" ht="12.75">
      <c r="AF489" s="164"/>
      <c r="AG489" s="164"/>
      <c r="AH489" s="164"/>
      <c r="AI489" s="164"/>
      <c r="AJ489" s="164"/>
      <c r="AK489" s="164"/>
      <c r="AL489" s="164"/>
      <c r="AM489" s="164"/>
      <c r="AN489" s="164"/>
      <c r="AO489" s="164"/>
      <c r="AP489" s="164"/>
      <c r="AQ489" s="164"/>
      <c r="AR489" s="164"/>
      <c r="AS489" s="164"/>
      <c r="AT489" s="164"/>
      <c r="AU489" s="164"/>
      <c r="AV489" s="164"/>
      <c r="AW489" s="164"/>
      <c r="AX489" s="164"/>
      <c r="AY489" s="164"/>
    </row>
    <row r="490" spans="32:51" ht="12.75">
      <c r="AF490" s="164"/>
      <c r="AG490" s="164"/>
      <c r="AH490" s="164"/>
      <c r="AI490" s="164"/>
      <c r="AJ490" s="164"/>
      <c r="AK490" s="164"/>
      <c r="AL490" s="164"/>
      <c r="AM490" s="164"/>
      <c r="AN490" s="164"/>
      <c r="AO490" s="164"/>
      <c r="AP490" s="164"/>
      <c r="AQ490" s="164"/>
      <c r="AR490" s="164"/>
      <c r="AS490" s="164"/>
      <c r="AT490" s="164"/>
      <c r="AU490" s="164"/>
      <c r="AV490" s="164"/>
      <c r="AW490" s="164"/>
      <c r="AX490" s="164"/>
      <c r="AY490" s="164"/>
    </row>
    <row r="491" spans="32:51" ht="12.75">
      <c r="AF491" s="164"/>
      <c r="AG491" s="164"/>
      <c r="AH491" s="164"/>
      <c r="AI491" s="164"/>
      <c r="AJ491" s="164"/>
      <c r="AK491" s="164"/>
      <c r="AL491" s="164"/>
      <c r="AM491" s="164"/>
      <c r="AN491" s="164"/>
      <c r="AO491" s="164"/>
      <c r="AP491" s="164"/>
      <c r="AQ491" s="164"/>
      <c r="AR491" s="164"/>
      <c r="AS491" s="164"/>
      <c r="AT491" s="164"/>
      <c r="AU491" s="164"/>
      <c r="AV491" s="164"/>
      <c r="AW491" s="164"/>
      <c r="AX491" s="164"/>
      <c r="AY491" s="164"/>
    </row>
    <row r="492" spans="32:51" ht="12.75">
      <c r="AF492" s="164"/>
      <c r="AG492" s="164"/>
      <c r="AH492" s="164"/>
      <c r="AI492" s="164"/>
      <c r="AJ492" s="164"/>
      <c r="AK492" s="164"/>
      <c r="AL492" s="164"/>
      <c r="AM492" s="164"/>
      <c r="AN492" s="164"/>
      <c r="AO492" s="164"/>
      <c r="AP492" s="164"/>
      <c r="AQ492" s="164"/>
      <c r="AR492" s="164"/>
      <c r="AS492" s="164"/>
      <c r="AT492" s="164"/>
      <c r="AU492" s="164"/>
      <c r="AV492" s="164"/>
      <c r="AW492" s="164"/>
      <c r="AX492" s="164"/>
      <c r="AY492" s="164"/>
    </row>
    <row r="493" spans="32:51" ht="12.75">
      <c r="AF493" s="164"/>
      <c r="AG493" s="164"/>
      <c r="AH493" s="164"/>
      <c r="AI493" s="164"/>
      <c r="AJ493" s="164"/>
      <c r="AK493" s="164"/>
      <c r="AL493" s="164"/>
      <c r="AM493" s="164"/>
      <c r="AN493" s="164"/>
      <c r="AO493" s="164"/>
      <c r="AP493" s="164"/>
      <c r="AQ493" s="164"/>
      <c r="AR493" s="164"/>
      <c r="AS493" s="164"/>
      <c r="AT493" s="164"/>
      <c r="AU493" s="164"/>
      <c r="AV493" s="164"/>
      <c r="AW493" s="164"/>
      <c r="AX493" s="164"/>
      <c r="AY493" s="164"/>
    </row>
    <row r="494" spans="32:51" ht="12.75">
      <c r="AF494" s="164"/>
      <c r="AG494" s="164"/>
      <c r="AH494" s="164"/>
      <c r="AI494" s="164"/>
      <c r="AJ494" s="164"/>
      <c r="AK494" s="164"/>
      <c r="AL494" s="164"/>
      <c r="AM494" s="164"/>
      <c r="AN494" s="164"/>
      <c r="AO494" s="164"/>
      <c r="AP494" s="164"/>
      <c r="AQ494" s="164"/>
      <c r="AR494" s="164"/>
      <c r="AS494" s="164"/>
      <c r="AT494" s="164"/>
      <c r="AU494" s="164"/>
      <c r="AV494" s="164"/>
      <c r="AW494" s="164"/>
      <c r="AX494" s="164"/>
      <c r="AY494" s="164"/>
    </row>
    <row r="495" spans="32:51" ht="12.75">
      <c r="AF495" s="164"/>
      <c r="AG495" s="164"/>
      <c r="AH495" s="164"/>
      <c r="AI495" s="164"/>
      <c r="AJ495" s="164"/>
      <c r="AK495" s="164"/>
      <c r="AL495" s="164"/>
      <c r="AM495" s="164"/>
      <c r="AN495" s="164"/>
      <c r="AO495" s="164"/>
      <c r="AP495" s="164"/>
      <c r="AQ495" s="164"/>
      <c r="AR495" s="164"/>
      <c r="AS495" s="164"/>
      <c r="AT495" s="164"/>
      <c r="AU495" s="164"/>
      <c r="AV495" s="164"/>
      <c r="AW495" s="164"/>
      <c r="AX495" s="164"/>
      <c r="AY495" s="164"/>
    </row>
    <row r="496" spans="32:51" ht="12.75">
      <c r="AF496" s="164"/>
      <c r="AG496" s="164"/>
      <c r="AH496" s="164"/>
      <c r="AI496" s="164"/>
      <c r="AJ496" s="164"/>
      <c r="AK496" s="164"/>
      <c r="AL496" s="164"/>
      <c r="AM496" s="164"/>
      <c r="AN496" s="164"/>
      <c r="AO496" s="164"/>
      <c r="AP496" s="164"/>
      <c r="AQ496" s="164"/>
      <c r="AR496" s="164"/>
      <c r="AS496" s="164"/>
      <c r="AT496" s="164"/>
      <c r="AU496" s="164"/>
      <c r="AV496" s="164"/>
      <c r="AW496" s="164"/>
      <c r="AX496" s="164"/>
      <c r="AY496" s="164"/>
    </row>
    <row r="497" spans="32:51" ht="12.75">
      <c r="AF497" s="164"/>
      <c r="AG497" s="164"/>
      <c r="AH497" s="164"/>
      <c r="AI497" s="164"/>
      <c r="AJ497" s="164"/>
      <c r="AK497" s="164"/>
      <c r="AL497" s="164"/>
      <c r="AM497" s="164"/>
      <c r="AN497" s="164"/>
      <c r="AO497" s="164"/>
      <c r="AP497" s="164"/>
      <c r="AQ497" s="164"/>
      <c r="AR497" s="164"/>
      <c r="AS497" s="164"/>
      <c r="AT497" s="164"/>
      <c r="AU497" s="164"/>
      <c r="AV497" s="164"/>
      <c r="AW497" s="164"/>
      <c r="AX497" s="164"/>
      <c r="AY497" s="164"/>
    </row>
    <row r="498" spans="32:51" ht="12.75">
      <c r="AF498" s="164"/>
      <c r="AG498" s="164"/>
      <c r="AH498" s="164"/>
      <c r="AI498" s="164"/>
      <c r="AJ498" s="164"/>
      <c r="AK498" s="164"/>
      <c r="AL498" s="164"/>
      <c r="AM498" s="164"/>
      <c r="AN498" s="164"/>
      <c r="AO498" s="164"/>
      <c r="AP498" s="164"/>
      <c r="AQ498" s="164"/>
      <c r="AR498" s="164"/>
      <c r="AS498" s="164"/>
      <c r="AT498" s="164"/>
      <c r="AU498" s="164"/>
      <c r="AV498" s="164"/>
      <c r="AW498" s="164"/>
      <c r="AX498" s="164"/>
      <c r="AY498" s="164"/>
    </row>
    <row r="499" spans="32:51" ht="12.75">
      <c r="AF499" s="164"/>
      <c r="AG499" s="164"/>
      <c r="AH499" s="164"/>
      <c r="AI499" s="164"/>
      <c r="AJ499" s="164"/>
      <c r="AK499" s="164"/>
      <c r="AL499" s="164"/>
      <c r="AM499" s="164"/>
      <c r="AN499" s="164"/>
      <c r="AO499" s="164"/>
      <c r="AP499" s="164"/>
      <c r="AQ499" s="164"/>
      <c r="AR499" s="164"/>
      <c r="AS499" s="164"/>
      <c r="AT499" s="164"/>
      <c r="AU499" s="164"/>
      <c r="AV499" s="164"/>
      <c r="AW499" s="164"/>
      <c r="AX499" s="164"/>
      <c r="AY499" s="164"/>
    </row>
    <row r="500" spans="32:51" ht="12.75">
      <c r="AF500" s="164"/>
      <c r="AG500" s="164"/>
      <c r="AH500" s="164"/>
      <c r="AI500" s="164"/>
      <c r="AJ500" s="164"/>
      <c r="AK500" s="164"/>
      <c r="AL500" s="164"/>
      <c r="AM500" s="164"/>
      <c r="AN500" s="164"/>
      <c r="AO500" s="164"/>
      <c r="AP500" s="164"/>
      <c r="AQ500" s="164"/>
      <c r="AR500" s="164"/>
      <c r="AS500" s="164"/>
      <c r="AT500" s="164"/>
      <c r="AU500" s="164"/>
      <c r="AV500" s="164"/>
      <c r="AW500" s="164"/>
      <c r="AX500" s="164"/>
      <c r="AY500" s="164"/>
    </row>
    <row r="501" spans="32:51" ht="12.75">
      <c r="AF501" s="164"/>
      <c r="AG501" s="164"/>
      <c r="AH501" s="164"/>
      <c r="AI501" s="164"/>
      <c r="AJ501" s="164"/>
      <c r="AK501" s="164"/>
      <c r="AL501" s="164"/>
      <c r="AM501" s="164"/>
      <c r="AN501" s="164"/>
      <c r="AO501" s="164"/>
      <c r="AP501" s="164"/>
      <c r="AQ501" s="164"/>
      <c r="AR501" s="164"/>
      <c r="AS501" s="164"/>
      <c r="AT501" s="164"/>
      <c r="AU501" s="164"/>
      <c r="AV501" s="164"/>
      <c r="AW501" s="164"/>
      <c r="AX501" s="164"/>
      <c r="AY501" s="164"/>
    </row>
    <row r="502" spans="32:51" ht="12.75">
      <c r="AF502" s="164"/>
      <c r="AG502" s="164"/>
      <c r="AH502" s="164"/>
      <c r="AI502" s="164"/>
      <c r="AJ502" s="164"/>
      <c r="AK502" s="164"/>
      <c r="AL502" s="164"/>
      <c r="AM502" s="164"/>
      <c r="AN502" s="164"/>
      <c r="AO502" s="164"/>
      <c r="AP502" s="164"/>
      <c r="AQ502" s="164"/>
      <c r="AR502" s="164"/>
      <c r="AS502" s="164"/>
      <c r="AT502" s="164"/>
      <c r="AU502" s="164"/>
      <c r="AV502" s="164"/>
      <c r="AW502" s="164"/>
      <c r="AX502" s="164"/>
      <c r="AY502" s="164"/>
    </row>
    <row r="503" spans="32:51" ht="12.75">
      <c r="AF503" s="164"/>
      <c r="AG503" s="164"/>
      <c r="AH503" s="164"/>
      <c r="AI503" s="164"/>
      <c r="AJ503" s="164"/>
      <c r="AK503" s="164"/>
      <c r="AL503" s="164"/>
      <c r="AM503" s="164"/>
      <c r="AN503" s="164"/>
      <c r="AO503" s="164"/>
      <c r="AP503" s="164"/>
      <c r="AQ503" s="164"/>
      <c r="AR503" s="164"/>
      <c r="AS503" s="164"/>
      <c r="AT503" s="164"/>
      <c r="AU503" s="164"/>
      <c r="AV503" s="164"/>
      <c r="AW503" s="164"/>
      <c r="AX503" s="164"/>
      <c r="AY503" s="164"/>
    </row>
    <row r="504" spans="32:51" ht="12.75">
      <c r="AF504" s="164"/>
      <c r="AG504" s="164"/>
      <c r="AH504" s="164"/>
      <c r="AI504" s="164"/>
      <c r="AJ504" s="164"/>
      <c r="AK504" s="164"/>
      <c r="AL504" s="164"/>
      <c r="AM504" s="164"/>
      <c r="AN504" s="164"/>
      <c r="AO504" s="164"/>
      <c r="AP504" s="164"/>
      <c r="AQ504" s="164"/>
      <c r="AR504" s="164"/>
      <c r="AS504" s="164"/>
      <c r="AT504" s="164"/>
      <c r="AU504" s="164"/>
      <c r="AV504" s="164"/>
      <c r="AW504" s="164"/>
      <c r="AX504" s="164"/>
      <c r="AY504" s="164"/>
    </row>
    <row r="505" spans="32:51" ht="12.75">
      <c r="AF505" s="164"/>
      <c r="AG505" s="164"/>
      <c r="AH505" s="164"/>
      <c r="AI505" s="164"/>
      <c r="AJ505" s="164"/>
      <c r="AK505" s="164"/>
      <c r="AL505" s="164"/>
      <c r="AM505" s="164"/>
      <c r="AN505" s="164"/>
      <c r="AO505" s="164"/>
      <c r="AP505" s="164"/>
      <c r="AQ505" s="164"/>
      <c r="AR505" s="164"/>
      <c r="AS505" s="164"/>
      <c r="AT505" s="164"/>
      <c r="AU505" s="164"/>
      <c r="AV505" s="164"/>
      <c r="AW505" s="164"/>
      <c r="AX505" s="164"/>
      <c r="AY505" s="164"/>
    </row>
    <row r="506" spans="32:51" ht="12.75">
      <c r="AF506" s="164"/>
      <c r="AG506" s="164"/>
      <c r="AH506" s="164"/>
      <c r="AI506" s="164"/>
      <c r="AJ506" s="164"/>
      <c r="AK506" s="164"/>
      <c r="AL506" s="164"/>
      <c r="AM506" s="164"/>
      <c r="AN506" s="164"/>
      <c r="AO506" s="164"/>
      <c r="AP506" s="164"/>
      <c r="AQ506" s="164"/>
      <c r="AR506" s="164"/>
      <c r="AS506" s="164"/>
      <c r="AT506" s="164"/>
      <c r="AU506" s="164"/>
      <c r="AV506" s="164"/>
      <c r="AW506" s="164"/>
      <c r="AX506" s="164"/>
      <c r="AY506" s="164"/>
    </row>
    <row r="507" spans="32:51" ht="12.75">
      <c r="AF507" s="164"/>
      <c r="AG507" s="164"/>
      <c r="AH507" s="164"/>
      <c r="AI507" s="164"/>
      <c r="AJ507" s="164"/>
      <c r="AK507" s="164"/>
      <c r="AL507" s="164"/>
      <c r="AM507" s="164"/>
      <c r="AN507" s="164"/>
      <c r="AO507" s="164"/>
      <c r="AP507" s="164"/>
      <c r="AQ507" s="164"/>
      <c r="AR507" s="164"/>
      <c r="AS507" s="164"/>
      <c r="AT507" s="164"/>
      <c r="AU507" s="164"/>
      <c r="AV507" s="164"/>
      <c r="AW507" s="164"/>
      <c r="AX507" s="164"/>
      <c r="AY507" s="164"/>
    </row>
    <row r="508" spans="32:51" ht="12.75">
      <c r="AF508" s="164"/>
      <c r="AG508" s="164"/>
      <c r="AH508" s="164"/>
      <c r="AI508" s="164"/>
      <c r="AJ508" s="164"/>
      <c r="AK508" s="164"/>
      <c r="AL508" s="164"/>
      <c r="AM508" s="164"/>
      <c r="AN508" s="164"/>
      <c r="AO508" s="164"/>
      <c r="AP508" s="164"/>
      <c r="AQ508" s="164"/>
      <c r="AR508" s="164"/>
      <c r="AS508" s="164"/>
      <c r="AT508" s="164"/>
      <c r="AU508" s="164"/>
      <c r="AV508" s="164"/>
      <c r="AW508" s="164"/>
      <c r="AX508" s="164"/>
      <c r="AY508" s="164"/>
    </row>
    <row r="509" spans="32:51" ht="12.75">
      <c r="AF509" s="164"/>
      <c r="AG509" s="164"/>
      <c r="AH509" s="164"/>
      <c r="AI509" s="164"/>
      <c r="AJ509" s="164"/>
      <c r="AK509" s="164"/>
      <c r="AL509" s="164"/>
      <c r="AM509" s="164"/>
      <c r="AN509" s="164"/>
      <c r="AO509" s="164"/>
      <c r="AP509" s="164"/>
      <c r="AQ509" s="164"/>
      <c r="AR509" s="164"/>
      <c r="AS509" s="164"/>
      <c r="AT509" s="164"/>
      <c r="AU509" s="164"/>
      <c r="AV509" s="164"/>
      <c r="AW509" s="164"/>
      <c r="AX509" s="164"/>
      <c r="AY509" s="164"/>
    </row>
    <row r="510" spans="32:51" ht="12.75">
      <c r="AF510" s="164"/>
      <c r="AG510" s="164"/>
      <c r="AH510" s="164"/>
      <c r="AI510" s="164"/>
      <c r="AJ510" s="164"/>
      <c r="AK510" s="164"/>
      <c r="AL510" s="164"/>
      <c r="AM510" s="164"/>
      <c r="AN510" s="164"/>
      <c r="AO510" s="164"/>
      <c r="AP510" s="164"/>
      <c r="AQ510" s="164"/>
      <c r="AR510" s="164"/>
      <c r="AS510" s="164"/>
      <c r="AT510" s="164"/>
      <c r="AU510" s="164"/>
      <c r="AV510" s="164"/>
      <c r="AW510" s="164"/>
      <c r="AX510" s="164"/>
      <c r="AY510" s="164"/>
    </row>
    <row r="511" spans="32:51" ht="12.75">
      <c r="AF511" s="164"/>
      <c r="AG511" s="164"/>
      <c r="AH511" s="164"/>
      <c r="AI511" s="164"/>
      <c r="AJ511" s="164"/>
      <c r="AK511" s="164"/>
      <c r="AL511" s="164"/>
      <c r="AM511" s="164"/>
      <c r="AN511" s="164"/>
      <c r="AO511" s="164"/>
      <c r="AP511" s="164"/>
      <c r="AQ511" s="164"/>
      <c r="AR511" s="164"/>
      <c r="AS511" s="164"/>
      <c r="AT511" s="164"/>
      <c r="AU511" s="164"/>
      <c r="AV511" s="164"/>
      <c r="AW511" s="164"/>
      <c r="AX511" s="164"/>
      <c r="AY511" s="164"/>
    </row>
    <row r="512" spans="32:51" ht="12.75">
      <c r="AF512" s="164"/>
      <c r="AG512" s="164"/>
      <c r="AH512" s="164"/>
      <c r="AI512" s="164"/>
      <c r="AJ512" s="164"/>
      <c r="AK512" s="164"/>
      <c r="AL512" s="164"/>
      <c r="AM512" s="164"/>
      <c r="AN512" s="164"/>
      <c r="AO512" s="164"/>
      <c r="AP512" s="164"/>
      <c r="AQ512" s="164"/>
      <c r="AR512" s="164"/>
      <c r="AS512" s="164"/>
      <c r="AT512" s="164"/>
      <c r="AU512" s="164"/>
      <c r="AV512" s="164"/>
      <c r="AW512" s="164"/>
      <c r="AX512" s="164"/>
      <c r="AY512" s="164"/>
    </row>
    <row r="513" spans="32:51" ht="12.75">
      <c r="AF513" s="164"/>
      <c r="AG513" s="164"/>
      <c r="AH513" s="164"/>
      <c r="AI513" s="164"/>
      <c r="AJ513" s="164"/>
      <c r="AK513" s="164"/>
      <c r="AL513" s="164"/>
      <c r="AM513" s="164"/>
      <c r="AN513" s="164"/>
      <c r="AO513" s="164"/>
      <c r="AP513" s="164"/>
      <c r="AQ513" s="164"/>
      <c r="AR513" s="164"/>
      <c r="AS513" s="164"/>
      <c r="AT513" s="164"/>
      <c r="AU513" s="164"/>
      <c r="AV513" s="164"/>
      <c r="AW513" s="164"/>
      <c r="AX513" s="164"/>
      <c r="AY513" s="164"/>
    </row>
    <row r="514" spans="32:51" ht="12.75">
      <c r="AF514" s="164"/>
      <c r="AG514" s="164"/>
      <c r="AH514" s="164"/>
      <c r="AI514" s="164"/>
      <c r="AJ514" s="164"/>
      <c r="AK514" s="164"/>
      <c r="AL514" s="164"/>
      <c r="AM514" s="164"/>
      <c r="AN514" s="164"/>
      <c r="AO514" s="164"/>
      <c r="AP514" s="164"/>
      <c r="AQ514" s="164"/>
      <c r="AR514" s="164"/>
      <c r="AS514" s="164"/>
      <c r="AT514" s="164"/>
      <c r="AU514" s="164"/>
      <c r="AV514" s="164"/>
      <c r="AW514" s="164"/>
      <c r="AX514" s="164"/>
      <c r="AY514" s="164"/>
    </row>
    <row r="515" spans="32:51" ht="12.75">
      <c r="AF515" s="164"/>
      <c r="AG515" s="164"/>
      <c r="AH515" s="164"/>
      <c r="AI515" s="164"/>
      <c r="AJ515" s="164"/>
      <c r="AK515" s="164"/>
      <c r="AL515" s="164"/>
      <c r="AM515" s="164"/>
      <c r="AN515" s="164"/>
      <c r="AO515" s="164"/>
      <c r="AP515" s="164"/>
      <c r="AQ515" s="164"/>
      <c r="AR515" s="164"/>
      <c r="AS515" s="164"/>
      <c r="AT515" s="164"/>
      <c r="AU515" s="164"/>
      <c r="AV515" s="164"/>
      <c r="AW515" s="164"/>
      <c r="AX515" s="164"/>
      <c r="AY515" s="164"/>
    </row>
    <row r="516" spans="32:51" ht="12.75">
      <c r="AF516" s="164"/>
      <c r="AG516" s="164"/>
      <c r="AH516" s="164"/>
      <c r="AI516" s="164"/>
      <c r="AJ516" s="164"/>
      <c r="AK516" s="164"/>
      <c r="AL516" s="164"/>
      <c r="AM516" s="164"/>
      <c r="AN516" s="164"/>
      <c r="AO516" s="164"/>
      <c r="AP516" s="164"/>
      <c r="AQ516" s="164"/>
      <c r="AR516" s="164"/>
      <c r="AS516" s="164"/>
      <c r="AT516" s="164"/>
      <c r="AU516" s="164"/>
      <c r="AV516" s="164"/>
      <c r="AW516" s="164"/>
      <c r="AX516" s="164"/>
      <c r="AY516" s="164"/>
    </row>
    <row r="517" spans="32:51" ht="12.75">
      <c r="AF517" s="164"/>
      <c r="AG517" s="164"/>
      <c r="AH517" s="164"/>
      <c r="AI517" s="164"/>
      <c r="AJ517" s="164"/>
      <c r="AK517" s="164"/>
      <c r="AL517" s="164"/>
      <c r="AM517" s="164"/>
      <c r="AN517" s="164"/>
      <c r="AO517" s="164"/>
      <c r="AP517" s="164"/>
      <c r="AQ517" s="164"/>
      <c r="AR517" s="164"/>
      <c r="AS517" s="164"/>
      <c r="AT517" s="164"/>
      <c r="AU517" s="164"/>
      <c r="AV517" s="164"/>
      <c r="AW517" s="164"/>
      <c r="AX517" s="164"/>
      <c r="AY517" s="164"/>
    </row>
    <row r="518" spans="32:51" ht="12.75">
      <c r="AF518" s="164"/>
      <c r="AG518" s="164"/>
      <c r="AH518" s="164"/>
      <c r="AI518" s="164"/>
      <c r="AJ518" s="164"/>
      <c r="AK518" s="164"/>
      <c r="AL518" s="164"/>
      <c r="AM518" s="164"/>
      <c r="AN518" s="164"/>
      <c r="AO518" s="164"/>
      <c r="AP518" s="164"/>
      <c r="AQ518" s="164"/>
      <c r="AR518" s="164"/>
      <c r="AS518" s="164"/>
      <c r="AT518" s="164"/>
      <c r="AU518" s="164"/>
      <c r="AV518" s="164"/>
      <c r="AW518" s="164"/>
      <c r="AX518" s="164"/>
      <c r="AY518" s="164"/>
    </row>
    <row r="519" spans="32:51" ht="12.75">
      <c r="AF519" s="164"/>
      <c r="AG519" s="164"/>
      <c r="AH519" s="164"/>
      <c r="AI519" s="164"/>
      <c r="AJ519" s="164"/>
      <c r="AK519" s="164"/>
      <c r="AL519" s="164"/>
      <c r="AM519" s="164"/>
      <c r="AN519" s="164"/>
      <c r="AO519" s="164"/>
      <c r="AP519" s="164"/>
      <c r="AQ519" s="164"/>
      <c r="AR519" s="164"/>
      <c r="AS519" s="164"/>
      <c r="AT519" s="164"/>
      <c r="AU519" s="164"/>
      <c r="AV519" s="164"/>
      <c r="AW519" s="164"/>
      <c r="AX519" s="164"/>
      <c r="AY519" s="164"/>
    </row>
    <row r="520" spans="32:51" ht="12.75">
      <c r="AF520" s="164"/>
      <c r="AG520" s="164"/>
      <c r="AH520" s="164"/>
      <c r="AI520" s="164"/>
      <c r="AJ520" s="164"/>
      <c r="AK520" s="164"/>
      <c r="AL520" s="164"/>
      <c r="AM520" s="164"/>
      <c r="AN520" s="164"/>
      <c r="AO520" s="164"/>
      <c r="AP520" s="164"/>
      <c r="AQ520" s="164"/>
      <c r="AR520" s="164"/>
      <c r="AS520" s="164"/>
      <c r="AT520" s="164"/>
      <c r="AU520" s="164"/>
      <c r="AV520" s="164"/>
      <c r="AW520" s="164"/>
      <c r="AX520" s="164"/>
      <c r="AY520" s="164"/>
    </row>
    <row r="521" spans="32:51" ht="12.75">
      <c r="AF521" s="164"/>
      <c r="AG521" s="164"/>
      <c r="AH521" s="164"/>
      <c r="AI521" s="164"/>
      <c r="AJ521" s="164"/>
      <c r="AK521" s="164"/>
      <c r="AL521" s="164"/>
      <c r="AM521" s="164"/>
      <c r="AN521" s="164"/>
      <c r="AO521" s="164"/>
      <c r="AP521" s="164"/>
      <c r="AQ521" s="164"/>
      <c r="AR521" s="164"/>
      <c r="AS521" s="164"/>
      <c r="AT521" s="164"/>
      <c r="AU521" s="164"/>
      <c r="AV521" s="164"/>
      <c r="AW521" s="164"/>
      <c r="AX521" s="164"/>
      <c r="AY521" s="164"/>
    </row>
    <row r="522" spans="32:51" ht="12.75">
      <c r="AF522" s="164"/>
      <c r="AG522" s="164"/>
      <c r="AH522" s="164"/>
      <c r="AI522" s="164"/>
      <c r="AJ522" s="164"/>
      <c r="AK522" s="164"/>
      <c r="AL522" s="164"/>
      <c r="AM522" s="164"/>
      <c r="AN522" s="164"/>
      <c r="AO522" s="164"/>
      <c r="AP522" s="164"/>
      <c r="AQ522" s="164"/>
      <c r="AR522" s="164"/>
      <c r="AS522" s="164"/>
      <c r="AT522" s="164"/>
      <c r="AU522" s="164"/>
      <c r="AV522" s="164"/>
      <c r="AW522" s="164"/>
      <c r="AX522" s="164"/>
      <c r="AY522" s="164"/>
    </row>
    <row r="523" spans="32:51" ht="12.75">
      <c r="AF523" s="164"/>
      <c r="AG523" s="164"/>
      <c r="AH523" s="164"/>
      <c r="AI523" s="164"/>
      <c r="AJ523" s="164"/>
      <c r="AK523" s="164"/>
      <c r="AL523" s="164"/>
      <c r="AM523" s="164"/>
      <c r="AN523" s="164"/>
      <c r="AO523" s="164"/>
      <c r="AP523" s="164"/>
      <c r="AQ523" s="164"/>
      <c r="AR523" s="164"/>
      <c r="AS523" s="164"/>
      <c r="AT523" s="164"/>
      <c r="AU523" s="164"/>
      <c r="AV523" s="164"/>
      <c r="AW523" s="164"/>
      <c r="AX523" s="164"/>
      <c r="AY523" s="164"/>
    </row>
    <row r="524" spans="32:51" ht="12.75">
      <c r="AF524" s="164"/>
      <c r="AG524" s="164"/>
      <c r="AH524" s="164"/>
      <c r="AI524" s="164"/>
      <c r="AJ524" s="164"/>
      <c r="AK524" s="164"/>
      <c r="AL524" s="164"/>
      <c r="AM524" s="164"/>
      <c r="AN524" s="164"/>
      <c r="AO524" s="164"/>
      <c r="AP524" s="164"/>
      <c r="AQ524" s="164"/>
      <c r="AR524" s="164"/>
      <c r="AS524" s="164"/>
      <c r="AT524" s="164"/>
      <c r="AU524" s="164"/>
      <c r="AV524" s="164"/>
      <c r="AW524" s="164"/>
      <c r="AX524" s="164"/>
      <c r="AY524" s="164"/>
    </row>
    <row r="525" spans="32:51" ht="12.75">
      <c r="AF525" s="164"/>
      <c r="AG525" s="164"/>
      <c r="AH525" s="164"/>
      <c r="AI525" s="164"/>
      <c r="AJ525" s="164"/>
      <c r="AK525" s="164"/>
      <c r="AL525" s="164"/>
      <c r="AM525" s="164"/>
      <c r="AN525" s="164"/>
      <c r="AO525" s="164"/>
      <c r="AP525" s="164"/>
      <c r="AQ525" s="164"/>
      <c r="AR525" s="164"/>
      <c r="AS525" s="164"/>
      <c r="AT525" s="164"/>
      <c r="AU525" s="164"/>
      <c r="AV525" s="164"/>
      <c r="AW525" s="164"/>
      <c r="AX525" s="164"/>
      <c r="AY525" s="164"/>
    </row>
    <row r="526" spans="32:51" ht="12.75">
      <c r="AF526" s="164"/>
      <c r="AG526" s="164"/>
      <c r="AH526" s="164"/>
      <c r="AI526" s="164"/>
      <c r="AJ526" s="164"/>
      <c r="AK526" s="164"/>
      <c r="AL526" s="164"/>
      <c r="AM526" s="164"/>
      <c r="AN526" s="164"/>
      <c r="AO526" s="164"/>
      <c r="AP526" s="164"/>
      <c r="AQ526" s="164"/>
      <c r="AR526" s="164"/>
      <c r="AS526" s="164"/>
      <c r="AT526" s="164"/>
      <c r="AU526" s="164"/>
      <c r="AV526" s="164"/>
      <c r="AW526" s="164"/>
      <c r="AX526" s="164"/>
      <c r="AY526" s="164"/>
    </row>
    <row r="527" spans="32:51" ht="12.75">
      <c r="AF527" s="164"/>
      <c r="AG527" s="164"/>
      <c r="AH527" s="164"/>
      <c r="AI527" s="164"/>
      <c r="AJ527" s="164"/>
      <c r="AK527" s="164"/>
      <c r="AL527" s="164"/>
      <c r="AM527" s="164"/>
      <c r="AN527" s="164"/>
      <c r="AO527" s="164"/>
      <c r="AP527" s="164"/>
      <c r="AQ527" s="164"/>
      <c r="AR527" s="164"/>
      <c r="AS527" s="164"/>
      <c r="AT527" s="164"/>
      <c r="AU527" s="164"/>
      <c r="AV527" s="164"/>
      <c r="AW527" s="164"/>
      <c r="AX527" s="164"/>
      <c r="AY527" s="164"/>
    </row>
    <row r="528" spans="32:51" ht="12.75">
      <c r="AF528" s="164"/>
      <c r="AG528" s="164"/>
      <c r="AH528" s="164"/>
      <c r="AI528" s="164"/>
      <c r="AJ528" s="164"/>
      <c r="AK528" s="164"/>
      <c r="AL528" s="164"/>
      <c r="AM528" s="164"/>
      <c r="AN528" s="164"/>
      <c r="AO528" s="164"/>
      <c r="AP528" s="164"/>
      <c r="AQ528" s="164"/>
      <c r="AR528" s="164"/>
      <c r="AS528" s="164"/>
      <c r="AT528" s="164"/>
      <c r="AU528" s="164"/>
      <c r="AV528" s="164"/>
      <c r="AW528" s="164"/>
      <c r="AX528" s="164"/>
      <c r="AY528" s="164"/>
    </row>
    <row r="529" spans="32:51" ht="12.75">
      <c r="AF529" s="164"/>
      <c r="AG529" s="164"/>
      <c r="AH529" s="164"/>
      <c r="AI529" s="164"/>
      <c r="AJ529" s="164"/>
      <c r="AK529" s="164"/>
      <c r="AL529" s="164"/>
      <c r="AM529" s="164"/>
      <c r="AN529" s="164"/>
      <c r="AO529" s="164"/>
      <c r="AP529" s="164"/>
      <c r="AQ529" s="164"/>
      <c r="AR529" s="164"/>
      <c r="AS529" s="164"/>
      <c r="AT529" s="164"/>
      <c r="AU529" s="164"/>
      <c r="AV529" s="164"/>
      <c r="AW529" s="164"/>
      <c r="AX529" s="164"/>
      <c r="AY529" s="164"/>
    </row>
    <row r="530" spans="32:51" ht="12.75">
      <c r="AF530" s="164"/>
      <c r="AG530" s="164"/>
      <c r="AH530" s="164"/>
      <c r="AI530" s="164"/>
      <c r="AJ530" s="164"/>
      <c r="AK530" s="164"/>
      <c r="AL530" s="164"/>
      <c r="AM530" s="164"/>
      <c r="AN530" s="164"/>
      <c r="AO530" s="164"/>
      <c r="AP530" s="164"/>
      <c r="AQ530" s="164"/>
      <c r="AR530" s="164"/>
      <c r="AS530" s="164"/>
      <c r="AT530" s="164"/>
      <c r="AU530" s="164"/>
      <c r="AV530" s="164"/>
      <c r="AW530" s="164"/>
      <c r="AX530" s="164"/>
      <c r="AY530" s="164"/>
    </row>
    <row r="531" spans="32:51" ht="12.75">
      <c r="AF531" s="164"/>
      <c r="AG531" s="164"/>
      <c r="AH531" s="164"/>
      <c r="AI531" s="164"/>
      <c r="AJ531" s="164"/>
      <c r="AK531" s="164"/>
      <c r="AL531" s="164"/>
      <c r="AM531" s="164"/>
      <c r="AN531" s="164"/>
      <c r="AO531" s="164"/>
      <c r="AP531" s="164"/>
      <c r="AQ531" s="164"/>
      <c r="AR531" s="164"/>
      <c r="AS531" s="164"/>
      <c r="AT531" s="164"/>
      <c r="AU531" s="164"/>
      <c r="AV531" s="164"/>
      <c r="AW531" s="164"/>
      <c r="AX531" s="164"/>
      <c r="AY531" s="164"/>
    </row>
    <row r="532" spans="32:51" ht="12.75">
      <c r="AF532" s="164"/>
      <c r="AG532" s="164"/>
      <c r="AH532" s="164"/>
      <c r="AI532" s="164"/>
      <c r="AJ532" s="164"/>
      <c r="AK532" s="164"/>
      <c r="AL532" s="164"/>
      <c r="AM532" s="164"/>
      <c r="AN532" s="164"/>
      <c r="AO532" s="164"/>
      <c r="AP532" s="164"/>
      <c r="AQ532" s="164"/>
      <c r="AR532" s="164"/>
      <c r="AS532" s="164"/>
      <c r="AT532" s="164"/>
      <c r="AU532" s="164"/>
      <c r="AV532" s="164"/>
      <c r="AW532" s="164"/>
      <c r="AX532" s="164"/>
      <c r="AY532" s="164"/>
    </row>
    <row r="533" spans="32:51" ht="12.75">
      <c r="AF533" s="164"/>
      <c r="AG533" s="164"/>
      <c r="AH533" s="164"/>
      <c r="AI533" s="164"/>
      <c r="AJ533" s="164"/>
      <c r="AK533" s="164"/>
      <c r="AL533" s="164"/>
      <c r="AM533" s="164"/>
      <c r="AN533" s="164"/>
      <c r="AO533" s="164"/>
      <c r="AP533" s="164"/>
      <c r="AQ533" s="164"/>
      <c r="AR533" s="164"/>
      <c r="AS533" s="164"/>
      <c r="AT533" s="164"/>
      <c r="AU533" s="164"/>
      <c r="AV533" s="164"/>
      <c r="AW533" s="164"/>
      <c r="AX533" s="164"/>
      <c r="AY533" s="164"/>
    </row>
    <row r="534" spans="32:51" ht="12.75">
      <c r="AF534" s="164"/>
      <c r="AG534" s="164"/>
      <c r="AH534" s="164"/>
      <c r="AI534" s="164"/>
      <c r="AJ534" s="164"/>
      <c r="AK534" s="164"/>
      <c r="AL534" s="164"/>
      <c r="AM534" s="164"/>
      <c r="AN534" s="164"/>
      <c r="AO534" s="164"/>
      <c r="AP534" s="164"/>
      <c r="AQ534" s="164"/>
      <c r="AR534" s="164"/>
      <c r="AS534" s="164"/>
      <c r="AT534" s="164"/>
      <c r="AU534" s="164"/>
      <c r="AV534" s="164"/>
      <c r="AW534" s="164"/>
      <c r="AX534" s="164"/>
      <c r="AY534" s="164"/>
    </row>
    <row r="535" spans="32:51" ht="12.75">
      <c r="AF535" s="164"/>
      <c r="AG535" s="164"/>
      <c r="AH535" s="164"/>
      <c r="AI535" s="164"/>
      <c r="AJ535" s="164"/>
      <c r="AK535" s="164"/>
      <c r="AL535" s="164"/>
      <c r="AM535" s="164"/>
      <c r="AN535" s="164"/>
      <c r="AO535" s="164"/>
      <c r="AP535" s="164"/>
      <c r="AQ535" s="164"/>
      <c r="AR535" s="164"/>
      <c r="AS535" s="164"/>
      <c r="AT535" s="164"/>
      <c r="AU535" s="164"/>
      <c r="AV535" s="164"/>
      <c r="AW535" s="164"/>
      <c r="AX535" s="164"/>
      <c r="AY535" s="164"/>
    </row>
    <row r="536" spans="32:51" ht="12.75">
      <c r="AF536" s="164"/>
      <c r="AG536" s="164"/>
      <c r="AH536" s="164"/>
      <c r="AI536" s="164"/>
      <c r="AJ536" s="164"/>
      <c r="AK536" s="164"/>
      <c r="AL536" s="164"/>
      <c r="AM536" s="164"/>
      <c r="AN536" s="164"/>
      <c r="AO536" s="164"/>
      <c r="AP536" s="164"/>
      <c r="AQ536" s="164"/>
      <c r="AR536" s="164"/>
      <c r="AS536" s="164"/>
      <c r="AT536" s="164"/>
      <c r="AU536" s="164"/>
      <c r="AV536" s="164"/>
      <c r="AW536" s="164"/>
      <c r="AX536" s="164"/>
      <c r="AY536" s="164"/>
    </row>
    <row r="537" spans="32:51" ht="12.75">
      <c r="AF537" s="164"/>
      <c r="AG537" s="164"/>
      <c r="AH537" s="164"/>
      <c r="AI537" s="164"/>
      <c r="AJ537" s="164"/>
      <c r="AK537" s="164"/>
      <c r="AL537" s="164"/>
      <c r="AM537" s="164"/>
      <c r="AN537" s="164"/>
      <c r="AO537" s="164"/>
      <c r="AP537" s="164"/>
      <c r="AQ537" s="164"/>
      <c r="AR537" s="164"/>
      <c r="AS537" s="164"/>
      <c r="AT537" s="164"/>
      <c r="AU537" s="164"/>
      <c r="AV537" s="164"/>
      <c r="AW537" s="164"/>
      <c r="AX537" s="164"/>
      <c r="AY537" s="164"/>
    </row>
    <row r="538" spans="32:51" ht="12.75">
      <c r="AF538" s="164"/>
      <c r="AG538" s="164"/>
      <c r="AH538" s="164"/>
      <c r="AI538" s="164"/>
      <c r="AJ538" s="164"/>
      <c r="AK538" s="164"/>
      <c r="AL538" s="164"/>
      <c r="AM538" s="164"/>
      <c r="AN538" s="164"/>
      <c r="AO538" s="164"/>
      <c r="AP538" s="164"/>
      <c r="AQ538" s="164"/>
      <c r="AR538" s="164"/>
      <c r="AS538" s="164"/>
      <c r="AT538" s="164"/>
      <c r="AU538" s="164"/>
      <c r="AV538" s="164"/>
      <c r="AW538" s="164"/>
      <c r="AX538" s="164"/>
      <c r="AY538" s="164"/>
    </row>
    <row r="539" spans="32:51" ht="12.75">
      <c r="AF539" s="164"/>
      <c r="AG539" s="164"/>
      <c r="AH539" s="164"/>
      <c r="AI539" s="164"/>
      <c r="AJ539" s="164"/>
      <c r="AK539" s="164"/>
      <c r="AL539" s="164"/>
      <c r="AM539" s="164"/>
      <c r="AN539" s="164"/>
      <c r="AO539" s="164"/>
      <c r="AP539" s="164"/>
      <c r="AQ539" s="164"/>
      <c r="AR539" s="164"/>
      <c r="AS539" s="164"/>
      <c r="AT539" s="164"/>
      <c r="AU539" s="164"/>
      <c r="AV539" s="164"/>
      <c r="AW539" s="164"/>
      <c r="AX539" s="164"/>
      <c r="AY539" s="164"/>
    </row>
    <row r="540" spans="32:51" ht="12.75">
      <c r="AF540" s="164"/>
      <c r="AG540" s="164"/>
      <c r="AH540" s="164"/>
      <c r="AI540" s="164"/>
      <c r="AJ540" s="164"/>
      <c r="AK540" s="164"/>
      <c r="AL540" s="164"/>
      <c r="AM540" s="164"/>
      <c r="AN540" s="164"/>
      <c r="AO540" s="164"/>
      <c r="AP540" s="164"/>
      <c r="AQ540" s="164"/>
      <c r="AR540" s="164"/>
      <c r="AS540" s="164"/>
      <c r="AT540" s="164"/>
      <c r="AU540" s="164"/>
      <c r="AV540" s="164"/>
      <c r="AW540" s="164"/>
      <c r="AX540" s="164"/>
      <c r="AY540" s="164"/>
    </row>
    <row r="541" spans="32:51" ht="12.75">
      <c r="AF541" s="164"/>
      <c r="AG541" s="164"/>
      <c r="AH541" s="164"/>
      <c r="AI541" s="164"/>
      <c r="AJ541" s="164"/>
      <c r="AK541" s="164"/>
      <c r="AL541" s="164"/>
      <c r="AM541" s="164"/>
      <c r="AN541" s="164"/>
      <c r="AO541" s="164"/>
      <c r="AP541" s="164"/>
      <c r="AQ541" s="164"/>
      <c r="AR541" s="164"/>
      <c r="AS541" s="164"/>
      <c r="AT541" s="164"/>
      <c r="AU541" s="164"/>
      <c r="AV541" s="164"/>
      <c r="AW541" s="164"/>
      <c r="AX541" s="164"/>
      <c r="AY541" s="164"/>
    </row>
    <row r="542" spans="32:51" ht="12.75">
      <c r="AF542" s="164"/>
      <c r="AG542" s="164"/>
      <c r="AH542" s="164"/>
      <c r="AI542" s="164"/>
      <c r="AJ542" s="164"/>
      <c r="AK542" s="164"/>
      <c r="AL542" s="164"/>
      <c r="AM542" s="164"/>
      <c r="AN542" s="164"/>
      <c r="AO542" s="164"/>
      <c r="AP542" s="164"/>
      <c r="AQ542" s="164"/>
      <c r="AR542" s="164"/>
      <c r="AS542" s="164"/>
      <c r="AT542" s="164"/>
      <c r="AU542" s="164"/>
      <c r="AV542" s="164"/>
      <c r="AW542" s="164"/>
      <c r="AX542" s="164"/>
      <c r="AY542" s="164"/>
    </row>
    <row r="543" spans="32:51" ht="12.75">
      <c r="AF543" s="164"/>
      <c r="AG543" s="164"/>
      <c r="AH543" s="164"/>
      <c r="AI543" s="164"/>
      <c r="AJ543" s="164"/>
      <c r="AK543" s="164"/>
      <c r="AL543" s="164"/>
      <c r="AM543" s="164"/>
      <c r="AN543" s="164"/>
      <c r="AO543" s="164"/>
      <c r="AP543" s="164"/>
      <c r="AQ543" s="164"/>
      <c r="AR543" s="164"/>
      <c r="AS543" s="164"/>
      <c r="AT543" s="164"/>
      <c r="AU543" s="164"/>
      <c r="AV543" s="164"/>
      <c r="AW543" s="164"/>
      <c r="AX543" s="164"/>
      <c r="AY543" s="164"/>
    </row>
    <row r="544" spans="32:51" ht="12.75">
      <c r="AF544" s="164"/>
      <c r="AG544" s="164"/>
      <c r="AH544" s="164"/>
      <c r="AI544" s="164"/>
      <c r="AJ544" s="164"/>
      <c r="AK544" s="164"/>
      <c r="AL544" s="164"/>
      <c r="AM544" s="164"/>
      <c r="AN544" s="164"/>
      <c r="AO544" s="164"/>
      <c r="AP544" s="164"/>
      <c r="AQ544" s="164"/>
      <c r="AR544" s="164"/>
      <c r="AS544" s="164"/>
      <c r="AT544" s="164"/>
      <c r="AU544" s="164"/>
      <c r="AV544" s="164"/>
      <c r="AW544" s="164"/>
      <c r="AX544" s="164"/>
      <c r="AY544" s="164"/>
    </row>
    <row r="545" spans="32:51" ht="12.75">
      <c r="AF545" s="164"/>
      <c r="AG545" s="164"/>
      <c r="AH545" s="164"/>
      <c r="AI545" s="164"/>
      <c r="AJ545" s="164"/>
      <c r="AK545" s="164"/>
      <c r="AL545" s="164"/>
      <c r="AM545" s="164"/>
      <c r="AN545" s="164"/>
      <c r="AO545" s="164"/>
      <c r="AP545" s="164"/>
      <c r="AQ545" s="164"/>
      <c r="AR545" s="164"/>
      <c r="AS545" s="164"/>
      <c r="AT545" s="164"/>
      <c r="AU545" s="164"/>
      <c r="AV545" s="164"/>
      <c r="AW545" s="164"/>
      <c r="AX545" s="164"/>
      <c r="AY545" s="164"/>
    </row>
    <row r="546" spans="32:51" ht="12.75">
      <c r="AF546" s="164"/>
      <c r="AG546" s="164"/>
      <c r="AH546" s="164"/>
      <c r="AI546" s="164"/>
      <c r="AJ546" s="164"/>
      <c r="AK546" s="164"/>
      <c r="AL546" s="164"/>
      <c r="AM546" s="164"/>
      <c r="AN546" s="164"/>
      <c r="AO546" s="164"/>
      <c r="AP546" s="164"/>
      <c r="AQ546" s="164"/>
      <c r="AR546" s="164"/>
      <c r="AS546" s="164"/>
      <c r="AT546" s="164"/>
      <c r="AU546" s="164"/>
      <c r="AV546" s="164"/>
      <c r="AW546" s="164"/>
      <c r="AX546" s="164"/>
      <c r="AY546" s="164"/>
    </row>
    <row r="547" spans="32:51" ht="12.75">
      <c r="AF547" s="164"/>
      <c r="AG547" s="164"/>
      <c r="AH547" s="164"/>
      <c r="AI547" s="164"/>
      <c r="AJ547" s="164"/>
      <c r="AK547" s="164"/>
      <c r="AL547" s="164"/>
      <c r="AM547" s="164"/>
      <c r="AN547" s="164"/>
      <c r="AO547" s="164"/>
      <c r="AP547" s="164"/>
      <c r="AQ547" s="164"/>
      <c r="AR547" s="164"/>
      <c r="AS547" s="164"/>
      <c r="AT547" s="164"/>
      <c r="AU547" s="164"/>
      <c r="AV547" s="164"/>
      <c r="AW547" s="164"/>
      <c r="AX547" s="164"/>
      <c r="AY547" s="164"/>
    </row>
    <row r="548" spans="32:51" ht="12.75">
      <c r="AF548" s="164"/>
      <c r="AG548" s="164"/>
      <c r="AH548" s="164"/>
      <c r="AI548" s="164"/>
      <c r="AJ548" s="164"/>
      <c r="AK548" s="164"/>
      <c r="AL548" s="164"/>
      <c r="AM548" s="164"/>
      <c r="AN548" s="164"/>
      <c r="AO548" s="164"/>
      <c r="AP548" s="164"/>
      <c r="AQ548" s="164"/>
      <c r="AR548" s="164"/>
      <c r="AS548" s="164"/>
      <c r="AT548" s="164"/>
      <c r="AU548" s="164"/>
      <c r="AV548" s="164"/>
      <c r="AW548" s="164"/>
      <c r="AX548" s="164"/>
      <c r="AY548" s="164"/>
    </row>
    <row r="549" spans="32:51" ht="12.75">
      <c r="AF549" s="164"/>
      <c r="AG549" s="164"/>
      <c r="AH549" s="164"/>
      <c r="AI549" s="164"/>
      <c r="AJ549" s="164"/>
      <c r="AK549" s="164"/>
      <c r="AL549" s="164"/>
      <c r="AM549" s="164"/>
      <c r="AN549" s="164"/>
      <c r="AO549" s="164"/>
      <c r="AP549" s="164"/>
      <c r="AQ549" s="164"/>
      <c r="AR549" s="164"/>
      <c r="AS549" s="164"/>
      <c r="AT549" s="164"/>
      <c r="AU549" s="164"/>
      <c r="AV549" s="164"/>
      <c r="AW549" s="164"/>
      <c r="AX549" s="164"/>
      <c r="AY549" s="164"/>
    </row>
    <row r="550" spans="32:51" ht="12.75">
      <c r="AF550" s="164"/>
      <c r="AG550" s="164"/>
      <c r="AH550" s="164"/>
      <c r="AI550" s="164"/>
      <c r="AJ550" s="164"/>
      <c r="AK550" s="164"/>
      <c r="AL550" s="164"/>
      <c r="AM550" s="164"/>
      <c r="AN550" s="164"/>
      <c r="AO550" s="164"/>
      <c r="AP550" s="164"/>
      <c r="AQ550" s="164"/>
      <c r="AR550" s="164"/>
      <c r="AS550" s="164"/>
      <c r="AT550" s="164"/>
      <c r="AU550" s="164"/>
      <c r="AV550" s="164"/>
      <c r="AW550" s="164"/>
      <c r="AX550" s="164"/>
      <c r="AY550" s="164"/>
    </row>
    <row r="551" spans="32:51" ht="12.75">
      <c r="AF551" s="164"/>
      <c r="AG551" s="164"/>
      <c r="AH551" s="164"/>
      <c r="AI551" s="164"/>
      <c r="AJ551" s="164"/>
      <c r="AK551" s="164"/>
      <c r="AL551" s="164"/>
      <c r="AM551" s="164"/>
      <c r="AN551" s="164"/>
      <c r="AO551" s="164"/>
      <c r="AP551" s="164"/>
      <c r="AQ551" s="164"/>
      <c r="AR551" s="164"/>
      <c r="AS551" s="164"/>
      <c r="AT551" s="164"/>
      <c r="AU551" s="164"/>
      <c r="AV551" s="164"/>
      <c r="AW551" s="164"/>
      <c r="AX551" s="164"/>
      <c r="AY551" s="164"/>
    </row>
    <row r="552" spans="32:51" ht="12.75">
      <c r="AF552" s="164"/>
      <c r="AG552" s="164"/>
      <c r="AH552" s="164"/>
      <c r="AI552" s="164"/>
      <c r="AJ552" s="164"/>
      <c r="AK552" s="164"/>
      <c r="AL552" s="164"/>
      <c r="AM552" s="164"/>
      <c r="AN552" s="164"/>
      <c r="AO552" s="164"/>
      <c r="AP552" s="164"/>
      <c r="AQ552" s="164"/>
      <c r="AR552" s="164"/>
      <c r="AS552" s="164"/>
      <c r="AT552" s="164"/>
      <c r="AU552" s="164"/>
      <c r="AV552" s="164"/>
      <c r="AW552" s="164"/>
      <c r="AX552" s="164"/>
      <c r="AY552" s="164"/>
    </row>
    <row r="553" spans="32:51" ht="12.75">
      <c r="AF553" s="164"/>
      <c r="AG553" s="164"/>
      <c r="AH553" s="164"/>
      <c r="AI553" s="164"/>
      <c r="AJ553" s="164"/>
      <c r="AK553" s="164"/>
      <c r="AL553" s="164"/>
      <c r="AM553" s="164"/>
      <c r="AN553" s="164"/>
      <c r="AO553" s="164"/>
      <c r="AP553" s="164"/>
      <c r="AQ553" s="164"/>
      <c r="AR553" s="164"/>
      <c r="AS553" s="164"/>
      <c r="AT553" s="164"/>
      <c r="AU553" s="164"/>
      <c r="AV553" s="164"/>
      <c r="AW553" s="164"/>
      <c r="AX553" s="164"/>
      <c r="AY553" s="164"/>
    </row>
    <row r="554" spans="32:51" ht="12.75">
      <c r="AF554" s="164"/>
      <c r="AG554" s="164"/>
      <c r="AH554" s="164"/>
      <c r="AI554" s="164"/>
      <c r="AJ554" s="164"/>
      <c r="AK554" s="164"/>
      <c r="AL554" s="164"/>
      <c r="AM554" s="164"/>
      <c r="AN554" s="164"/>
      <c r="AO554" s="164"/>
      <c r="AP554" s="164"/>
      <c r="AQ554" s="164"/>
      <c r="AR554" s="164"/>
      <c r="AS554" s="164"/>
      <c r="AT554" s="164"/>
      <c r="AU554" s="164"/>
      <c r="AV554" s="164"/>
      <c r="AW554" s="164"/>
      <c r="AX554" s="164"/>
      <c r="AY554" s="164"/>
    </row>
    <row r="555" spans="32:51" ht="12.75">
      <c r="AF555" s="164"/>
      <c r="AG555" s="164"/>
      <c r="AH555" s="164"/>
      <c r="AI555" s="164"/>
      <c r="AJ555" s="164"/>
      <c r="AK555" s="164"/>
      <c r="AL555" s="164"/>
      <c r="AM555" s="164"/>
      <c r="AN555" s="164"/>
      <c r="AO555" s="164"/>
      <c r="AP555" s="164"/>
      <c r="AQ555" s="164"/>
      <c r="AR555" s="164"/>
      <c r="AS555" s="164"/>
      <c r="AT555" s="164"/>
      <c r="AU555" s="164"/>
      <c r="AV555" s="164"/>
      <c r="AW555" s="164"/>
      <c r="AX555" s="164"/>
      <c r="AY555" s="164"/>
    </row>
    <row r="556" spans="32:51" ht="12.75">
      <c r="AF556" s="164"/>
      <c r="AG556" s="164"/>
      <c r="AH556" s="164"/>
      <c r="AI556" s="164"/>
      <c r="AJ556" s="164"/>
      <c r="AK556" s="164"/>
      <c r="AL556" s="164"/>
      <c r="AM556" s="164"/>
      <c r="AN556" s="164"/>
      <c r="AO556" s="164"/>
      <c r="AP556" s="164"/>
      <c r="AQ556" s="164"/>
      <c r="AR556" s="164"/>
      <c r="AS556" s="164"/>
      <c r="AT556" s="164"/>
      <c r="AU556" s="164"/>
      <c r="AV556" s="164"/>
      <c r="AW556" s="164"/>
      <c r="AX556" s="164"/>
      <c r="AY556" s="164"/>
    </row>
    <row r="557" spans="32:51" ht="12.75">
      <c r="AF557" s="164"/>
      <c r="AG557" s="164"/>
      <c r="AH557" s="164"/>
      <c r="AI557" s="164"/>
      <c r="AJ557" s="164"/>
      <c r="AK557" s="164"/>
      <c r="AL557" s="164"/>
      <c r="AM557" s="164"/>
      <c r="AN557" s="164"/>
      <c r="AO557" s="164"/>
      <c r="AP557" s="164"/>
      <c r="AQ557" s="164"/>
      <c r="AR557" s="164"/>
      <c r="AS557" s="164"/>
      <c r="AT557" s="164"/>
      <c r="AU557" s="164"/>
      <c r="AV557" s="164"/>
      <c r="AW557" s="164"/>
      <c r="AX557" s="164"/>
      <c r="AY557" s="164"/>
    </row>
    <row r="558" spans="32:51" ht="12.75">
      <c r="AF558" s="164"/>
      <c r="AG558" s="164"/>
      <c r="AH558" s="164"/>
      <c r="AI558" s="164"/>
      <c r="AJ558" s="164"/>
      <c r="AK558" s="164"/>
      <c r="AL558" s="164"/>
      <c r="AM558" s="164"/>
      <c r="AN558" s="164"/>
      <c r="AO558" s="164"/>
      <c r="AP558" s="164"/>
      <c r="AQ558" s="164"/>
      <c r="AR558" s="164"/>
      <c r="AS558" s="164"/>
      <c r="AT558" s="164"/>
      <c r="AU558" s="164"/>
      <c r="AV558" s="164"/>
      <c r="AW558" s="164"/>
      <c r="AX558" s="164"/>
      <c r="AY558" s="164"/>
    </row>
    <row r="559" spans="32:51" ht="12.75">
      <c r="AF559" s="164"/>
      <c r="AG559" s="164"/>
      <c r="AH559" s="164"/>
      <c r="AI559" s="164"/>
      <c r="AJ559" s="164"/>
      <c r="AK559" s="164"/>
      <c r="AL559" s="164"/>
      <c r="AM559" s="164"/>
      <c r="AN559" s="164"/>
      <c r="AO559" s="164"/>
      <c r="AP559" s="164"/>
      <c r="AQ559" s="164"/>
      <c r="AR559" s="164"/>
      <c r="AS559" s="164"/>
      <c r="AT559" s="164"/>
      <c r="AU559" s="164"/>
      <c r="AV559" s="164"/>
      <c r="AW559" s="164"/>
      <c r="AX559" s="164"/>
      <c r="AY559" s="164"/>
    </row>
    <row r="560" spans="32:51" ht="12.75">
      <c r="AF560" s="164"/>
      <c r="AG560" s="164"/>
      <c r="AH560" s="164"/>
      <c r="AI560" s="164"/>
      <c r="AJ560" s="164"/>
      <c r="AK560" s="164"/>
      <c r="AL560" s="164"/>
      <c r="AM560" s="164"/>
      <c r="AN560" s="164"/>
      <c r="AO560" s="164"/>
      <c r="AP560" s="164"/>
      <c r="AQ560" s="164"/>
      <c r="AR560" s="164"/>
      <c r="AS560" s="164"/>
      <c r="AT560" s="164"/>
      <c r="AU560" s="164"/>
      <c r="AV560" s="164"/>
      <c r="AW560" s="164"/>
      <c r="AX560" s="164"/>
      <c r="AY560" s="164"/>
    </row>
    <row r="561" spans="32:51" ht="12.75">
      <c r="AF561" s="164"/>
      <c r="AG561" s="164"/>
      <c r="AH561" s="164"/>
      <c r="AI561" s="164"/>
      <c r="AJ561" s="164"/>
      <c r="AK561" s="164"/>
      <c r="AL561" s="164"/>
      <c r="AM561" s="164"/>
      <c r="AN561" s="164"/>
      <c r="AO561" s="164"/>
      <c r="AP561" s="164"/>
      <c r="AQ561" s="164"/>
      <c r="AR561" s="164"/>
      <c r="AS561" s="164"/>
      <c r="AT561" s="164"/>
      <c r="AU561" s="164"/>
      <c r="AV561" s="164"/>
      <c r="AW561" s="164"/>
      <c r="AX561" s="164"/>
      <c r="AY561" s="164"/>
    </row>
    <row r="562" spans="32:51" ht="12.75">
      <c r="AF562" s="164"/>
      <c r="AG562" s="164"/>
      <c r="AH562" s="164"/>
      <c r="AI562" s="164"/>
      <c r="AJ562" s="164"/>
      <c r="AK562" s="164"/>
      <c r="AL562" s="164"/>
      <c r="AM562" s="164"/>
      <c r="AN562" s="164"/>
      <c r="AO562" s="164"/>
      <c r="AP562" s="164"/>
      <c r="AQ562" s="164"/>
      <c r="AR562" s="164"/>
      <c r="AS562" s="164"/>
      <c r="AT562" s="164"/>
      <c r="AU562" s="164"/>
      <c r="AV562" s="164"/>
      <c r="AW562" s="164"/>
      <c r="AX562" s="164"/>
      <c r="AY562" s="164"/>
    </row>
    <row r="563" spans="32:51" ht="12.75">
      <c r="AF563" s="164"/>
      <c r="AG563" s="164"/>
      <c r="AH563" s="164"/>
      <c r="AI563" s="164"/>
      <c r="AJ563" s="164"/>
      <c r="AK563" s="164"/>
      <c r="AL563" s="164"/>
      <c r="AM563" s="164"/>
      <c r="AN563" s="164"/>
      <c r="AO563" s="164"/>
      <c r="AP563" s="164"/>
      <c r="AQ563" s="164"/>
      <c r="AR563" s="164"/>
      <c r="AS563" s="164"/>
      <c r="AT563" s="164"/>
      <c r="AU563" s="164"/>
      <c r="AV563" s="164"/>
      <c r="AW563" s="164"/>
      <c r="AX563" s="164"/>
      <c r="AY563" s="164"/>
    </row>
    <row r="564" spans="32:51" ht="12.75">
      <c r="AF564" s="164"/>
      <c r="AG564" s="164"/>
      <c r="AH564" s="164"/>
      <c r="AI564" s="164"/>
      <c r="AJ564" s="164"/>
      <c r="AK564" s="164"/>
      <c r="AL564" s="164"/>
      <c r="AM564" s="164"/>
      <c r="AN564" s="164"/>
      <c r="AO564" s="164"/>
      <c r="AP564" s="164"/>
      <c r="AQ564" s="164"/>
      <c r="AR564" s="164"/>
      <c r="AS564" s="164"/>
      <c r="AT564" s="164"/>
      <c r="AU564" s="164"/>
      <c r="AV564" s="164"/>
      <c r="AW564" s="164"/>
      <c r="AX564" s="164"/>
      <c r="AY564" s="164"/>
    </row>
    <row r="565" spans="32:51" ht="12.75">
      <c r="AF565" s="164"/>
      <c r="AG565" s="164"/>
      <c r="AH565" s="164"/>
      <c r="AI565" s="164"/>
      <c r="AJ565" s="164"/>
      <c r="AK565" s="164"/>
      <c r="AL565" s="164"/>
      <c r="AM565" s="164"/>
      <c r="AN565" s="164"/>
      <c r="AO565" s="164"/>
      <c r="AP565" s="164"/>
      <c r="AQ565" s="164"/>
      <c r="AR565" s="164"/>
      <c r="AS565" s="164"/>
      <c r="AT565" s="164"/>
      <c r="AU565" s="164"/>
      <c r="AV565" s="164"/>
      <c r="AW565" s="164"/>
      <c r="AX565" s="164"/>
      <c r="AY565" s="164"/>
    </row>
    <row r="566" spans="32:51" ht="12.75">
      <c r="AF566" s="164"/>
      <c r="AG566" s="164"/>
      <c r="AH566" s="164"/>
      <c r="AI566" s="164"/>
      <c r="AJ566" s="164"/>
      <c r="AK566" s="164"/>
      <c r="AL566" s="164"/>
      <c r="AM566" s="164"/>
      <c r="AN566" s="164"/>
      <c r="AO566" s="164"/>
      <c r="AP566" s="164"/>
      <c r="AQ566" s="164"/>
      <c r="AR566" s="164"/>
      <c r="AS566" s="164"/>
      <c r="AT566" s="164"/>
      <c r="AU566" s="164"/>
      <c r="AV566" s="164"/>
      <c r="AW566" s="164"/>
      <c r="AX566" s="164"/>
      <c r="AY566" s="164"/>
    </row>
    <row r="567" spans="32:51" ht="12.75">
      <c r="AF567" s="164"/>
      <c r="AG567" s="164"/>
      <c r="AH567" s="164"/>
      <c r="AI567" s="164"/>
      <c r="AJ567" s="164"/>
      <c r="AK567" s="164"/>
      <c r="AL567" s="164"/>
      <c r="AM567" s="164"/>
      <c r="AN567" s="164"/>
      <c r="AO567" s="164"/>
      <c r="AP567" s="164"/>
      <c r="AQ567" s="164"/>
      <c r="AR567" s="164"/>
      <c r="AS567" s="164"/>
      <c r="AT567" s="164"/>
      <c r="AU567" s="164"/>
      <c r="AV567" s="164"/>
      <c r="AW567" s="164"/>
      <c r="AX567" s="164"/>
      <c r="AY567" s="164"/>
    </row>
    <row r="568" spans="32:51" ht="12.75">
      <c r="AF568" s="164"/>
      <c r="AG568" s="164"/>
      <c r="AH568" s="164"/>
      <c r="AI568" s="164"/>
      <c r="AJ568" s="164"/>
      <c r="AK568" s="164"/>
      <c r="AL568" s="164"/>
      <c r="AM568" s="164"/>
      <c r="AN568" s="164"/>
      <c r="AO568" s="164"/>
      <c r="AP568" s="164"/>
      <c r="AQ568" s="164"/>
      <c r="AR568" s="164"/>
      <c r="AS568" s="164"/>
      <c r="AT568" s="164"/>
      <c r="AU568" s="164"/>
      <c r="AV568" s="164"/>
      <c r="AW568" s="164"/>
      <c r="AX568" s="164"/>
      <c r="AY568" s="164"/>
    </row>
    <row r="569" spans="32:51" ht="12.75">
      <c r="AF569" s="164"/>
      <c r="AG569" s="164"/>
      <c r="AH569" s="164"/>
      <c r="AI569" s="164"/>
      <c r="AJ569" s="164"/>
      <c r="AK569" s="164"/>
      <c r="AL569" s="164"/>
      <c r="AM569" s="164"/>
      <c r="AN569" s="164"/>
      <c r="AO569" s="164"/>
      <c r="AP569" s="164"/>
      <c r="AQ569" s="164"/>
      <c r="AR569" s="164"/>
      <c r="AS569" s="164"/>
      <c r="AT569" s="164"/>
      <c r="AU569" s="164"/>
      <c r="AV569" s="164"/>
      <c r="AW569" s="164"/>
      <c r="AX569" s="164"/>
      <c r="AY569" s="164"/>
    </row>
    <row r="570" spans="32:51" ht="12.75">
      <c r="AF570" s="164"/>
      <c r="AG570" s="164"/>
      <c r="AH570" s="164"/>
      <c r="AI570" s="164"/>
      <c r="AJ570" s="164"/>
      <c r="AK570" s="164"/>
      <c r="AL570" s="164"/>
      <c r="AM570" s="164"/>
      <c r="AN570" s="164"/>
      <c r="AO570" s="164"/>
      <c r="AP570" s="164"/>
      <c r="AQ570" s="164"/>
      <c r="AR570" s="164"/>
      <c r="AS570" s="164"/>
      <c r="AT570" s="164"/>
      <c r="AU570" s="164"/>
      <c r="AV570" s="164"/>
      <c r="AW570" s="164"/>
      <c r="AX570" s="164"/>
      <c r="AY570" s="164"/>
    </row>
    <row r="571" spans="32:51" ht="12.75">
      <c r="AF571" s="164"/>
      <c r="AG571" s="164"/>
      <c r="AH571" s="164"/>
      <c r="AI571" s="164"/>
      <c r="AJ571" s="164"/>
      <c r="AK571" s="164"/>
      <c r="AL571" s="164"/>
      <c r="AM571" s="164"/>
      <c r="AN571" s="164"/>
      <c r="AO571" s="164"/>
      <c r="AP571" s="164"/>
      <c r="AQ571" s="164"/>
      <c r="AR571" s="164"/>
      <c r="AS571" s="164"/>
      <c r="AT571" s="164"/>
      <c r="AU571" s="164"/>
      <c r="AV571" s="164"/>
      <c r="AW571" s="164"/>
      <c r="AX571" s="164"/>
      <c r="AY571" s="164"/>
    </row>
    <row r="572" spans="32:51" ht="12.75">
      <c r="AF572" s="164"/>
      <c r="AG572" s="164"/>
      <c r="AH572" s="164"/>
      <c r="AI572" s="164"/>
      <c r="AJ572" s="164"/>
      <c r="AK572" s="164"/>
      <c r="AL572" s="164"/>
      <c r="AM572" s="164"/>
      <c r="AN572" s="164"/>
      <c r="AO572" s="164"/>
      <c r="AP572" s="164"/>
      <c r="AQ572" s="164"/>
      <c r="AR572" s="164"/>
      <c r="AS572" s="164"/>
      <c r="AT572" s="164"/>
      <c r="AU572" s="164"/>
      <c r="AV572" s="164"/>
      <c r="AW572" s="164"/>
      <c r="AX572" s="164"/>
      <c r="AY572" s="164"/>
    </row>
    <row r="573" spans="32:51" ht="12.75">
      <c r="AF573" s="164"/>
      <c r="AG573" s="164"/>
      <c r="AH573" s="164"/>
      <c r="AI573" s="164"/>
      <c r="AJ573" s="164"/>
      <c r="AK573" s="164"/>
      <c r="AL573" s="164"/>
      <c r="AM573" s="164"/>
      <c r="AN573" s="164"/>
      <c r="AO573" s="164"/>
      <c r="AP573" s="164"/>
      <c r="AQ573" s="164"/>
      <c r="AR573" s="164"/>
      <c r="AS573" s="164"/>
      <c r="AT573" s="164"/>
      <c r="AU573" s="164"/>
      <c r="AV573" s="164"/>
      <c r="AW573" s="164"/>
      <c r="AX573" s="164"/>
      <c r="AY573" s="164"/>
    </row>
    <row r="574" spans="32:51" ht="12.75">
      <c r="AF574" s="164"/>
      <c r="AG574" s="164"/>
      <c r="AH574" s="164"/>
      <c r="AI574" s="164"/>
      <c r="AJ574" s="164"/>
      <c r="AK574" s="164"/>
      <c r="AL574" s="164"/>
      <c r="AM574" s="164"/>
      <c r="AN574" s="164"/>
      <c r="AO574" s="164"/>
      <c r="AP574" s="164"/>
      <c r="AQ574" s="164"/>
      <c r="AR574" s="164"/>
      <c r="AS574" s="164"/>
      <c r="AT574" s="164"/>
      <c r="AU574" s="164"/>
      <c r="AV574" s="164"/>
      <c r="AW574" s="164"/>
      <c r="AX574" s="164"/>
      <c r="AY574" s="164"/>
    </row>
    <row r="575" spans="32:51" ht="12.75">
      <c r="AF575" s="164"/>
      <c r="AG575" s="164"/>
      <c r="AH575" s="164"/>
      <c r="AI575" s="164"/>
      <c r="AJ575" s="164"/>
      <c r="AK575" s="164"/>
      <c r="AL575" s="164"/>
      <c r="AM575" s="164"/>
      <c r="AN575" s="164"/>
      <c r="AO575" s="164"/>
      <c r="AP575" s="164"/>
      <c r="AQ575" s="164"/>
      <c r="AR575" s="164"/>
      <c r="AS575" s="164"/>
      <c r="AT575" s="164"/>
      <c r="AU575" s="164"/>
      <c r="AV575" s="164"/>
      <c r="AW575" s="164"/>
      <c r="AX575" s="164"/>
      <c r="AY575" s="164"/>
    </row>
    <row r="576" spans="32:51" ht="12.75">
      <c r="AF576" s="164"/>
      <c r="AG576" s="164"/>
      <c r="AH576" s="164"/>
      <c r="AI576" s="164"/>
      <c r="AJ576" s="164"/>
      <c r="AK576" s="164"/>
      <c r="AL576" s="164"/>
      <c r="AM576" s="164"/>
      <c r="AN576" s="164"/>
      <c r="AO576" s="164"/>
      <c r="AP576" s="164"/>
      <c r="AQ576" s="164"/>
      <c r="AR576" s="164"/>
      <c r="AS576" s="164"/>
      <c r="AT576" s="164"/>
      <c r="AU576" s="164"/>
      <c r="AV576" s="164"/>
      <c r="AW576" s="164"/>
      <c r="AX576" s="164"/>
      <c r="AY576" s="164"/>
    </row>
    <row r="577" spans="32:51" ht="12.75">
      <c r="AF577" s="164"/>
      <c r="AG577" s="164"/>
      <c r="AH577" s="164"/>
      <c r="AI577" s="164"/>
      <c r="AJ577" s="164"/>
      <c r="AK577" s="164"/>
      <c r="AL577" s="164"/>
      <c r="AM577" s="164"/>
      <c r="AN577" s="164"/>
      <c r="AO577" s="164"/>
      <c r="AP577" s="164"/>
      <c r="AQ577" s="164"/>
      <c r="AR577" s="164"/>
      <c r="AS577" s="164"/>
      <c r="AT577" s="164"/>
      <c r="AU577" s="164"/>
      <c r="AV577" s="164"/>
      <c r="AW577" s="164"/>
      <c r="AX577" s="164"/>
      <c r="AY577" s="164"/>
    </row>
    <row r="578" spans="32:51" ht="12.75">
      <c r="AF578" s="164"/>
      <c r="AG578" s="164"/>
      <c r="AH578" s="164"/>
      <c r="AI578" s="164"/>
      <c r="AJ578" s="164"/>
      <c r="AK578" s="164"/>
      <c r="AL578" s="164"/>
      <c r="AM578" s="164"/>
      <c r="AN578" s="164"/>
      <c r="AO578" s="164"/>
      <c r="AP578" s="164"/>
      <c r="AQ578" s="164"/>
      <c r="AR578" s="164"/>
      <c r="AS578" s="164"/>
      <c r="AT578" s="164"/>
      <c r="AU578" s="164"/>
      <c r="AV578" s="164"/>
      <c r="AW578" s="164"/>
      <c r="AX578" s="164"/>
      <c r="AY578" s="164"/>
    </row>
    <row r="579" spans="32:51" ht="12.75">
      <c r="AF579" s="164"/>
      <c r="AG579" s="164"/>
      <c r="AH579" s="164"/>
      <c r="AI579" s="164"/>
      <c r="AJ579" s="164"/>
      <c r="AK579" s="164"/>
      <c r="AL579" s="164"/>
      <c r="AM579" s="164"/>
      <c r="AN579" s="164"/>
      <c r="AO579" s="164"/>
      <c r="AP579" s="164"/>
      <c r="AQ579" s="164"/>
      <c r="AR579" s="164"/>
      <c r="AS579" s="164"/>
      <c r="AT579" s="164"/>
      <c r="AU579" s="164"/>
      <c r="AV579" s="164"/>
      <c r="AW579" s="164"/>
      <c r="AX579" s="164"/>
      <c r="AY579" s="164"/>
    </row>
    <row r="580" spans="32:51" ht="12.75">
      <c r="AF580" s="164"/>
      <c r="AG580" s="164"/>
      <c r="AH580" s="164"/>
      <c r="AI580" s="164"/>
      <c r="AJ580" s="164"/>
      <c r="AK580" s="164"/>
      <c r="AL580" s="164"/>
      <c r="AM580" s="164"/>
      <c r="AN580" s="164"/>
      <c r="AO580" s="164"/>
      <c r="AP580" s="164"/>
      <c r="AQ580" s="164"/>
      <c r="AR580" s="164"/>
      <c r="AS580" s="164"/>
      <c r="AT580" s="164"/>
      <c r="AU580" s="164"/>
      <c r="AV580" s="164"/>
      <c r="AW580" s="164"/>
      <c r="AX580" s="164"/>
      <c r="AY580" s="164"/>
    </row>
    <row r="581" spans="32:51" ht="12.75">
      <c r="AF581" s="164"/>
      <c r="AG581" s="164"/>
      <c r="AH581" s="164"/>
      <c r="AI581" s="164"/>
      <c r="AJ581" s="164"/>
      <c r="AK581" s="164"/>
      <c r="AL581" s="164"/>
      <c r="AM581" s="164"/>
      <c r="AN581" s="164"/>
      <c r="AO581" s="164"/>
      <c r="AP581" s="164"/>
      <c r="AQ581" s="164"/>
      <c r="AR581" s="164"/>
      <c r="AS581" s="164"/>
      <c r="AT581" s="164"/>
      <c r="AU581" s="164"/>
      <c r="AV581" s="164"/>
      <c r="AW581" s="164"/>
      <c r="AX581" s="164"/>
      <c r="AY581" s="164"/>
    </row>
    <row r="582" spans="32:51" ht="12.75">
      <c r="AF582" s="164"/>
      <c r="AG582" s="164"/>
      <c r="AH582" s="164"/>
      <c r="AI582" s="164"/>
      <c r="AJ582" s="164"/>
      <c r="AK582" s="164"/>
      <c r="AL582" s="164"/>
      <c r="AM582" s="164"/>
      <c r="AN582" s="164"/>
      <c r="AO582" s="164"/>
      <c r="AP582" s="164"/>
      <c r="AQ582" s="164"/>
      <c r="AR582" s="164"/>
      <c r="AS582" s="164"/>
      <c r="AT582" s="164"/>
      <c r="AU582" s="164"/>
      <c r="AV582" s="164"/>
      <c r="AW582" s="164"/>
      <c r="AX582" s="164"/>
      <c r="AY582" s="164"/>
    </row>
    <row r="583" spans="32:51" ht="12.75"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4"/>
      <c r="AT583" s="164"/>
      <c r="AU583" s="164"/>
      <c r="AV583" s="164"/>
      <c r="AW583" s="164"/>
      <c r="AX583" s="164"/>
      <c r="AY583" s="164"/>
    </row>
    <row r="584" spans="32:51" ht="12.75">
      <c r="AF584" s="164"/>
      <c r="AG584" s="164"/>
      <c r="AH584" s="164"/>
      <c r="AI584" s="164"/>
      <c r="AJ584" s="164"/>
      <c r="AK584" s="164"/>
      <c r="AL584" s="164"/>
      <c r="AM584" s="164"/>
      <c r="AN584" s="164"/>
      <c r="AO584" s="164"/>
      <c r="AP584" s="164"/>
      <c r="AQ584" s="164"/>
      <c r="AR584" s="164"/>
      <c r="AS584" s="164"/>
      <c r="AT584" s="164"/>
      <c r="AU584" s="164"/>
      <c r="AV584" s="164"/>
      <c r="AW584" s="164"/>
      <c r="AX584" s="164"/>
      <c r="AY584" s="164"/>
    </row>
    <row r="585" spans="32:51" ht="12.75">
      <c r="AF585" s="164"/>
      <c r="AG585" s="164"/>
      <c r="AH585" s="164"/>
      <c r="AI585" s="164"/>
      <c r="AJ585" s="164"/>
      <c r="AK585" s="164"/>
      <c r="AL585" s="164"/>
      <c r="AM585" s="164"/>
      <c r="AN585" s="164"/>
      <c r="AO585" s="164"/>
      <c r="AP585" s="164"/>
      <c r="AQ585" s="164"/>
      <c r="AR585" s="164"/>
      <c r="AS585" s="164"/>
      <c r="AT585" s="164"/>
      <c r="AU585" s="164"/>
      <c r="AV585" s="164"/>
      <c r="AW585" s="164"/>
      <c r="AX585" s="164"/>
      <c r="AY585" s="164"/>
    </row>
    <row r="586" spans="32:51" ht="12.75">
      <c r="AF586" s="164"/>
      <c r="AG586" s="164"/>
      <c r="AH586" s="164"/>
      <c r="AI586" s="164"/>
      <c r="AJ586" s="164"/>
      <c r="AK586" s="164"/>
      <c r="AL586" s="164"/>
      <c r="AM586" s="164"/>
      <c r="AN586" s="164"/>
      <c r="AO586" s="164"/>
      <c r="AP586" s="164"/>
      <c r="AQ586" s="164"/>
      <c r="AR586" s="164"/>
      <c r="AS586" s="164"/>
      <c r="AT586" s="164"/>
      <c r="AU586" s="164"/>
      <c r="AV586" s="164"/>
      <c r="AW586" s="164"/>
      <c r="AX586" s="164"/>
      <c r="AY586" s="164"/>
    </row>
    <row r="587" spans="32:51" ht="12.75">
      <c r="AF587" s="164"/>
      <c r="AG587" s="164"/>
      <c r="AH587" s="164"/>
      <c r="AI587" s="164"/>
      <c r="AJ587" s="164"/>
      <c r="AK587" s="164"/>
      <c r="AL587" s="164"/>
      <c r="AM587" s="164"/>
      <c r="AN587" s="164"/>
      <c r="AO587" s="164"/>
      <c r="AP587" s="164"/>
      <c r="AQ587" s="164"/>
      <c r="AR587" s="164"/>
      <c r="AS587" s="164"/>
      <c r="AT587" s="164"/>
      <c r="AU587" s="164"/>
      <c r="AV587" s="164"/>
      <c r="AW587" s="164"/>
      <c r="AX587" s="164"/>
      <c r="AY587" s="164"/>
    </row>
    <row r="588" spans="32:51" ht="12.75">
      <c r="AF588" s="164"/>
      <c r="AG588" s="164"/>
      <c r="AH588" s="164"/>
      <c r="AI588" s="164"/>
      <c r="AJ588" s="164"/>
      <c r="AK588" s="164"/>
      <c r="AL588" s="164"/>
      <c r="AM588" s="164"/>
      <c r="AN588" s="164"/>
      <c r="AO588" s="164"/>
      <c r="AP588" s="164"/>
      <c r="AQ588" s="164"/>
      <c r="AR588" s="164"/>
      <c r="AS588" s="164"/>
      <c r="AT588" s="164"/>
      <c r="AU588" s="164"/>
      <c r="AV588" s="164"/>
      <c r="AW588" s="164"/>
      <c r="AX588" s="164"/>
      <c r="AY588" s="164"/>
    </row>
    <row r="589" spans="32:51" ht="12.75">
      <c r="AF589" s="164"/>
      <c r="AG589" s="164"/>
      <c r="AH589" s="164"/>
      <c r="AI589" s="164"/>
      <c r="AJ589" s="164"/>
      <c r="AK589" s="164"/>
      <c r="AL589" s="164"/>
      <c r="AM589" s="164"/>
      <c r="AN589" s="164"/>
      <c r="AO589" s="164"/>
      <c r="AP589" s="164"/>
      <c r="AQ589" s="164"/>
      <c r="AR589" s="164"/>
      <c r="AS589" s="164"/>
      <c r="AT589" s="164"/>
      <c r="AU589" s="164"/>
      <c r="AV589" s="164"/>
      <c r="AW589" s="164"/>
      <c r="AX589" s="164"/>
      <c r="AY589" s="164"/>
    </row>
    <row r="590" spans="32:51" ht="12.75">
      <c r="AF590" s="164"/>
      <c r="AG590" s="164"/>
      <c r="AH590" s="164"/>
      <c r="AI590" s="164"/>
      <c r="AJ590" s="164"/>
      <c r="AK590" s="164"/>
      <c r="AL590" s="164"/>
      <c r="AM590" s="164"/>
      <c r="AN590" s="164"/>
      <c r="AO590" s="164"/>
      <c r="AP590" s="164"/>
      <c r="AQ590" s="164"/>
      <c r="AR590" s="164"/>
      <c r="AS590" s="164"/>
      <c r="AT590" s="164"/>
      <c r="AU590" s="164"/>
      <c r="AV590" s="164"/>
      <c r="AW590" s="164"/>
      <c r="AX590" s="164"/>
      <c r="AY590" s="164"/>
    </row>
    <row r="591" spans="32:51" ht="12.75">
      <c r="AF591" s="164"/>
      <c r="AG591" s="164"/>
      <c r="AH591" s="164"/>
      <c r="AI591" s="164"/>
      <c r="AJ591" s="164"/>
      <c r="AK591" s="164"/>
      <c r="AL591" s="164"/>
      <c r="AM591" s="164"/>
      <c r="AN591" s="164"/>
      <c r="AO591" s="164"/>
      <c r="AP591" s="164"/>
      <c r="AQ591" s="164"/>
      <c r="AR591" s="164"/>
      <c r="AS591" s="164"/>
      <c r="AT591" s="164"/>
      <c r="AU591" s="164"/>
      <c r="AV591" s="164"/>
      <c r="AW591" s="164"/>
      <c r="AX591" s="164"/>
      <c r="AY591" s="164"/>
    </row>
    <row r="592" spans="32:51" ht="12.75">
      <c r="AF592" s="164"/>
      <c r="AG592" s="164"/>
      <c r="AH592" s="164"/>
      <c r="AI592" s="164"/>
      <c r="AJ592" s="164"/>
      <c r="AK592" s="164"/>
      <c r="AL592" s="164"/>
      <c r="AM592" s="164"/>
      <c r="AN592" s="164"/>
      <c r="AO592" s="164"/>
      <c r="AP592" s="164"/>
      <c r="AQ592" s="164"/>
      <c r="AR592" s="164"/>
      <c r="AS592" s="164"/>
      <c r="AT592" s="164"/>
      <c r="AU592" s="164"/>
      <c r="AV592" s="164"/>
      <c r="AW592" s="164"/>
      <c r="AX592" s="164"/>
      <c r="AY592" s="164"/>
    </row>
    <row r="593" spans="32:51" ht="12.75">
      <c r="AF593" s="164"/>
      <c r="AG593" s="164"/>
      <c r="AH593" s="164"/>
      <c r="AI593" s="164"/>
      <c r="AJ593" s="164"/>
      <c r="AK593" s="164"/>
      <c r="AL593" s="164"/>
      <c r="AM593" s="164"/>
      <c r="AN593" s="164"/>
      <c r="AO593" s="164"/>
      <c r="AP593" s="164"/>
      <c r="AQ593" s="164"/>
      <c r="AR593" s="164"/>
      <c r="AS593" s="164"/>
      <c r="AT593" s="164"/>
      <c r="AU593" s="164"/>
      <c r="AV593" s="164"/>
      <c r="AW593" s="164"/>
      <c r="AX593" s="164"/>
      <c r="AY593" s="164"/>
    </row>
    <row r="594" spans="32:51" ht="12.75">
      <c r="AF594" s="164"/>
      <c r="AG594" s="164"/>
      <c r="AH594" s="164"/>
      <c r="AI594" s="164"/>
      <c r="AJ594" s="164"/>
      <c r="AK594" s="164"/>
      <c r="AL594" s="164"/>
      <c r="AM594" s="164"/>
      <c r="AN594" s="164"/>
      <c r="AO594" s="164"/>
      <c r="AP594" s="164"/>
      <c r="AQ594" s="164"/>
      <c r="AR594" s="164"/>
      <c r="AS594" s="164"/>
      <c r="AT594" s="164"/>
      <c r="AU594" s="164"/>
      <c r="AV594" s="164"/>
      <c r="AW594" s="164"/>
      <c r="AX594" s="164"/>
      <c r="AY594" s="164"/>
    </row>
    <row r="595" spans="32:51" ht="12.75">
      <c r="AF595" s="164"/>
      <c r="AG595" s="164"/>
      <c r="AH595" s="164"/>
      <c r="AI595" s="164"/>
      <c r="AJ595" s="164"/>
      <c r="AK595" s="164"/>
      <c r="AL595" s="164"/>
      <c r="AM595" s="164"/>
      <c r="AN595" s="164"/>
      <c r="AO595" s="164"/>
      <c r="AP595" s="164"/>
      <c r="AQ595" s="164"/>
      <c r="AR595" s="164"/>
      <c r="AS595" s="164"/>
      <c r="AT595" s="164"/>
      <c r="AU595" s="164"/>
      <c r="AV595" s="164"/>
      <c r="AW595" s="164"/>
      <c r="AX595" s="164"/>
      <c r="AY595" s="164"/>
    </row>
    <row r="596" spans="32:51" ht="12.75">
      <c r="AF596" s="164"/>
      <c r="AG596" s="164"/>
      <c r="AH596" s="164"/>
      <c r="AI596" s="164"/>
      <c r="AJ596" s="164"/>
      <c r="AK596" s="164"/>
      <c r="AL596" s="164"/>
      <c r="AM596" s="164"/>
      <c r="AN596" s="164"/>
      <c r="AO596" s="164"/>
      <c r="AP596" s="164"/>
      <c r="AQ596" s="164"/>
      <c r="AR596" s="164"/>
      <c r="AS596" s="164"/>
      <c r="AT596" s="164"/>
      <c r="AU596" s="164"/>
      <c r="AV596" s="164"/>
      <c r="AW596" s="164"/>
      <c r="AX596" s="164"/>
      <c r="AY596" s="164"/>
    </row>
    <row r="597" spans="32:51" ht="12.75">
      <c r="AF597" s="164"/>
      <c r="AG597" s="164"/>
      <c r="AH597" s="164"/>
      <c r="AI597" s="164"/>
      <c r="AJ597" s="164"/>
      <c r="AK597" s="164"/>
      <c r="AL597" s="164"/>
      <c r="AM597" s="164"/>
      <c r="AN597" s="164"/>
      <c r="AO597" s="164"/>
      <c r="AP597" s="164"/>
      <c r="AQ597" s="164"/>
      <c r="AR597" s="164"/>
      <c r="AS597" s="164"/>
      <c r="AT597" s="164"/>
      <c r="AU597" s="164"/>
      <c r="AV597" s="164"/>
      <c r="AW597" s="164"/>
      <c r="AX597" s="164"/>
      <c r="AY597" s="164"/>
    </row>
    <row r="598" spans="32:51" ht="12.75">
      <c r="AF598" s="164"/>
      <c r="AG598" s="164"/>
      <c r="AH598" s="164"/>
      <c r="AI598" s="164"/>
      <c r="AJ598" s="164"/>
      <c r="AK598" s="164"/>
      <c r="AL598" s="164"/>
      <c r="AM598" s="164"/>
      <c r="AN598" s="164"/>
      <c r="AO598" s="164"/>
      <c r="AP598" s="164"/>
      <c r="AQ598" s="164"/>
      <c r="AR598" s="164"/>
      <c r="AS598" s="164"/>
      <c r="AT598" s="164"/>
      <c r="AU598" s="164"/>
      <c r="AV598" s="164"/>
      <c r="AW598" s="164"/>
      <c r="AX598" s="164"/>
      <c r="AY598" s="164"/>
    </row>
    <row r="599" spans="32:51" ht="12.75">
      <c r="AF599" s="164"/>
      <c r="AG599" s="164"/>
      <c r="AH599" s="164"/>
      <c r="AI599" s="164"/>
      <c r="AJ599" s="164"/>
      <c r="AK599" s="164"/>
      <c r="AL599" s="164"/>
      <c r="AM599" s="164"/>
      <c r="AN599" s="164"/>
      <c r="AO599" s="164"/>
      <c r="AP599" s="164"/>
      <c r="AQ599" s="164"/>
      <c r="AR599" s="164"/>
      <c r="AS599" s="164"/>
      <c r="AT599" s="164"/>
      <c r="AU599" s="164"/>
      <c r="AV599" s="164"/>
      <c r="AW599" s="164"/>
      <c r="AX599" s="164"/>
      <c r="AY599" s="164"/>
    </row>
    <row r="600" spans="32:51" ht="12.75">
      <c r="AF600" s="164"/>
      <c r="AG600" s="164"/>
      <c r="AH600" s="164"/>
      <c r="AI600" s="164"/>
      <c r="AJ600" s="164"/>
      <c r="AK600" s="164"/>
      <c r="AL600" s="164"/>
      <c r="AM600" s="164"/>
      <c r="AN600" s="164"/>
      <c r="AO600" s="164"/>
      <c r="AP600" s="164"/>
      <c r="AQ600" s="164"/>
      <c r="AR600" s="164"/>
      <c r="AS600" s="164"/>
      <c r="AT600" s="164"/>
      <c r="AU600" s="164"/>
      <c r="AV600" s="164"/>
      <c r="AW600" s="164"/>
      <c r="AX600" s="164"/>
      <c r="AY600" s="164"/>
    </row>
    <row r="601" spans="32:51" ht="12.75">
      <c r="AF601" s="164"/>
      <c r="AG601" s="164"/>
      <c r="AH601" s="164"/>
      <c r="AI601" s="164"/>
      <c r="AJ601" s="164"/>
      <c r="AK601" s="164"/>
      <c r="AL601" s="164"/>
      <c r="AM601" s="164"/>
      <c r="AN601" s="164"/>
      <c r="AO601" s="164"/>
      <c r="AP601" s="164"/>
      <c r="AQ601" s="164"/>
      <c r="AR601" s="164"/>
      <c r="AS601" s="164"/>
      <c r="AT601" s="164"/>
      <c r="AU601" s="164"/>
      <c r="AV601" s="164"/>
      <c r="AW601" s="164"/>
      <c r="AX601" s="164"/>
      <c r="AY601" s="164"/>
    </row>
    <row r="602" spans="32:51" ht="12.75">
      <c r="AF602" s="164"/>
      <c r="AG602" s="164"/>
      <c r="AH602" s="164"/>
      <c r="AI602" s="164"/>
      <c r="AJ602" s="164"/>
      <c r="AK602" s="164"/>
      <c r="AL602" s="164"/>
      <c r="AM602" s="164"/>
      <c r="AN602" s="164"/>
      <c r="AO602" s="164"/>
      <c r="AP602" s="164"/>
      <c r="AQ602" s="164"/>
      <c r="AR602" s="164"/>
      <c r="AS602" s="164"/>
      <c r="AT602" s="164"/>
      <c r="AU602" s="164"/>
      <c r="AV602" s="164"/>
      <c r="AW602" s="164"/>
      <c r="AX602" s="164"/>
      <c r="AY602" s="164"/>
    </row>
    <row r="603" spans="32:51" ht="12.75">
      <c r="AF603" s="164"/>
      <c r="AG603" s="164"/>
      <c r="AH603" s="164"/>
      <c r="AI603" s="164"/>
      <c r="AJ603" s="164"/>
      <c r="AK603" s="164"/>
      <c r="AL603" s="164"/>
      <c r="AM603" s="164"/>
      <c r="AN603" s="164"/>
      <c r="AO603" s="164"/>
      <c r="AP603" s="164"/>
      <c r="AQ603" s="164"/>
      <c r="AR603" s="164"/>
      <c r="AS603" s="164"/>
      <c r="AT603" s="164"/>
      <c r="AU603" s="164"/>
      <c r="AV603" s="164"/>
      <c r="AW603" s="164"/>
      <c r="AX603" s="164"/>
      <c r="AY603" s="164"/>
    </row>
    <row r="604" spans="32:51" ht="12.75">
      <c r="AF604" s="164"/>
      <c r="AG604" s="164"/>
      <c r="AH604" s="164"/>
      <c r="AI604" s="164"/>
      <c r="AJ604" s="164"/>
      <c r="AK604" s="164"/>
      <c r="AL604" s="164"/>
      <c r="AM604" s="164"/>
      <c r="AN604" s="164"/>
      <c r="AO604" s="164"/>
      <c r="AP604" s="164"/>
      <c r="AQ604" s="164"/>
      <c r="AR604" s="164"/>
      <c r="AS604" s="164"/>
      <c r="AT604" s="164"/>
      <c r="AU604" s="164"/>
      <c r="AV604" s="164"/>
      <c r="AW604" s="164"/>
      <c r="AX604" s="164"/>
      <c r="AY604" s="164"/>
    </row>
    <row r="605" spans="32:51" ht="12.75">
      <c r="AF605" s="164"/>
      <c r="AG605" s="164"/>
      <c r="AH605" s="164"/>
      <c r="AI605" s="164"/>
      <c r="AJ605" s="164"/>
      <c r="AK605" s="164"/>
      <c r="AL605" s="164"/>
      <c r="AM605" s="164"/>
      <c r="AN605" s="164"/>
      <c r="AO605" s="164"/>
      <c r="AP605" s="164"/>
      <c r="AQ605" s="164"/>
      <c r="AR605" s="164"/>
      <c r="AS605" s="164"/>
      <c r="AT605" s="164"/>
      <c r="AU605" s="164"/>
      <c r="AV605" s="164"/>
      <c r="AW605" s="164"/>
      <c r="AX605" s="164"/>
      <c r="AY605" s="164"/>
    </row>
    <row r="606" spans="32:51" ht="12.75">
      <c r="AF606" s="164"/>
      <c r="AG606" s="164"/>
      <c r="AH606" s="164"/>
      <c r="AI606" s="164"/>
      <c r="AJ606" s="164"/>
      <c r="AK606" s="164"/>
      <c r="AL606" s="164"/>
      <c r="AM606" s="164"/>
      <c r="AN606" s="164"/>
      <c r="AO606" s="164"/>
      <c r="AP606" s="164"/>
      <c r="AQ606" s="164"/>
      <c r="AR606" s="164"/>
      <c r="AS606" s="164"/>
      <c r="AT606" s="164"/>
      <c r="AU606" s="164"/>
      <c r="AV606" s="164"/>
      <c r="AW606" s="164"/>
      <c r="AX606" s="164"/>
      <c r="AY606" s="164"/>
    </row>
    <row r="607" spans="32:51" ht="12.75">
      <c r="AF607" s="164"/>
      <c r="AG607" s="164"/>
      <c r="AH607" s="164"/>
      <c r="AI607" s="164"/>
      <c r="AJ607" s="164"/>
      <c r="AK607" s="164"/>
      <c r="AL607" s="164"/>
      <c r="AM607" s="164"/>
      <c r="AN607" s="164"/>
      <c r="AO607" s="164"/>
      <c r="AP607" s="164"/>
      <c r="AQ607" s="164"/>
      <c r="AR607" s="164"/>
      <c r="AS607" s="164"/>
      <c r="AT607" s="164"/>
      <c r="AU607" s="164"/>
      <c r="AV607" s="164"/>
      <c r="AW607" s="164"/>
      <c r="AX607" s="164"/>
      <c r="AY607" s="164"/>
    </row>
    <row r="608" spans="32:51" ht="12.75">
      <c r="AF608" s="164"/>
      <c r="AG608" s="164"/>
      <c r="AH608" s="164"/>
      <c r="AI608" s="164"/>
      <c r="AJ608" s="164"/>
      <c r="AK608" s="164"/>
      <c r="AL608" s="164"/>
      <c r="AM608" s="164"/>
      <c r="AN608" s="164"/>
      <c r="AO608" s="164"/>
      <c r="AP608" s="164"/>
      <c r="AQ608" s="164"/>
      <c r="AR608" s="164"/>
      <c r="AS608" s="164"/>
      <c r="AT608" s="164"/>
      <c r="AU608" s="164"/>
      <c r="AV608" s="164"/>
      <c r="AW608" s="164"/>
      <c r="AX608" s="164"/>
      <c r="AY608" s="164"/>
    </row>
    <row r="609" spans="32:51" ht="12.75">
      <c r="AF609" s="164"/>
      <c r="AG609" s="164"/>
      <c r="AH609" s="164"/>
      <c r="AI609" s="164"/>
      <c r="AJ609" s="164"/>
      <c r="AK609" s="164"/>
      <c r="AL609" s="164"/>
      <c r="AM609" s="164"/>
      <c r="AN609" s="164"/>
      <c r="AO609" s="164"/>
      <c r="AP609" s="164"/>
      <c r="AQ609" s="164"/>
      <c r="AR609" s="164"/>
      <c r="AS609" s="164"/>
      <c r="AT609" s="164"/>
      <c r="AU609" s="164"/>
      <c r="AV609" s="164"/>
      <c r="AW609" s="164"/>
      <c r="AX609" s="164"/>
      <c r="AY609" s="164"/>
    </row>
    <row r="610" spans="32:51" ht="12.75">
      <c r="AF610" s="164"/>
      <c r="AG610" s="164"/>
      <c r="AH610" s="164"/>
      <c r="AI610" s="164"/>
      <c r="AJ610" s="164"/>
      <c r="AK610" s="164"/>
      <c r="AL610" s="164"/>
      <c r="AM610" s="164"/>
      <c r="AN610" s="164"/>
      <c r="AO610" s="164"/>
      <c r="AP610" s="164"/>
      <c r="AQ610" s="164"/>
      <c r="AR610" s="164"/>
      <c r="AS610" s="164"/>
      <c r="AT610" s="164"/>
      <c r="AU610" s="164"/>
      <c r="AV610" s="164"/>
      <c r="AW610" s="164"/>
      <c r="AX610" s="164"/>
      <c r="AY610" s="164"/>
    </row>
    <row r="611" spans="32:51" ht="12.75">
      <c r="AF611" s="164"/>
      <c r="AG611" s="164"/>
      <c r="AH611" s="164"/>
      <c r="AI611" s="164"/>
      <c r="AJ611" s="164"/>
      <c r="AK611" s="164"/>
      <c r="AL611" s="164"/>
      <c r="AM611" s="164"/>
      <c r="AN611" s="164"/>
      <c r="AO611" s="164"/>
      <c r="AP611" s="164"/>
      <c r="AQ611" s="164"/>
      <c r="AR611" s="164"/>
      <c r="AS611" s="164"/>
      <c r="AT611" s="164"/>
      <c r="AU611" s="164"/>
      <c r="AV611" s="164"/>
      <c r="AW611" s="164"/>
      <c r="AX611" s="164"/>
      <c r="AY611" s="164"/>
    </row>
    <row r="612" spans="32:51" ht="12.75">
      <c r="AF612" s="164"/>
      <c r="AG612" s="164"/>
      <c r="AH612" s="164"/>
      <c r="AI612" s="164"/>
      <c r="AJ612" s="164"/>
      <c r="AK612" s="164"/>
      <c r="AL612" s="164"/>
      <c r="AM612" s="164"/>
      <c r="AN612" s="164"/>
      <c r="AO612" s="164"/>
      <c r="AP612" s="164"/>
      <c r="AQ612" s="164"/>
      <c r="AR612" s="164"/>
      <c r="AS612" s="164"/>
      <c r="AT612" s="164"/>
      <c r="AU612" s="164"/>
      <c r="AV612" s="164"/>
      <c r="AW612" s="164"/>
      <c r="AX612" s="164"/>
      <c r="AY612" s="164"/>
    </row>
  </sheetData>
  <sheetProtection password="CCEC" sheet="1" objects="1" scenarios="1" selectLockedCells="1" selectUnlockedCells="1"/>
  <mergeCells count="1">
    <mergeCell ref="O3:A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612"/>
  <sheetViews>
    <sheetView showGridLines="0" showRowColHeaders="0" workbookViewId="0" topLeftCell="AG1">
      <selection activeCell="AF1" sqref="A1:AF37"/>
    </sheetView>
  </sheetViews>
  <sheetFormatPr defaultColWidth="9.140625" defaultRowHeight="12.75"/>
  <cols>
    <col min="1" max="6" width="0" style="0" hidden="1" customWidth="1"/>
    <col min="7" max="7" width="10.421875" style="100" hidden="1" customWidth="1"/>
    <col min="8" max="32" width="0" style="100" hidden="1" customWidth="1"/>
  </cols>
  <sheetData>
    <row r="1" spans="1:50" ht="12.7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</row>
    <row r="2" spans="1:50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ht="12.7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39" t="s">
        <v>65</v>
      </c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166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1:50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>
        <f>SUM(ProsekOcenaSaVladanjem!C6:C35)</f>
        <v>5</v>
      </c>
      <c r="P4" s="167">
        <f>SUM(ProsekOcenaSaVladanjem!D6:D35)</f>
        <v>5</v>
      </c>
      <c r="Q4" s="167">
        <f>SUM(ProsekOcenaSaVladanjem!E6:E35)</f>
        <v>5</v>
      </c>
      <c r="R4" s="167">
        <f>SUM(ProsekOcenaSaVladanjem!F6:F35)</f>
        <v>5</v>
      </c>
      <c r="S4" s="167">
        <f>SUM(ProsekOcenaSaVladanjem!G6:G35)</f>
        <v>5</v>
      </c>
      <c r="T4" s="167">
        <f>SUM(ProsekOcenaSaVladanjem!H6:H35)</f>
        <v>5</v>
      </c>
      <c r="U4" s="167">
        <f>SUM(ProsekOcenaSaVladanjem!I6:I35)</f>
        <v>5</v>
      </c>
      <c r="V4" s="167">
        <f>SUM(ProsekOcenaSaVladanjem!J6:J35)</f>
        <v>5</v>
      </c>
      <c r="W4" s="167">
        <f>SUM(ProsekOcenaSaVladanjem!K6:K35)</f>
        <v>5</v>
      </c>
      <c r="X4" s="167">
        <f>SUM(ProsekOcenaSaVladanjem!L6:L35)</f>
        <v>5</v>
      </c>
      <c r="Y4" s="167">
        <f>SUM(ProsekOcenaSaVladanjem!M6:M35)</f>
        <v>5</v>
      </c>
      <c r="Z4" s="167">
        <f>SUM(ProsekOcenaSaVladanjem!N6:N35)</f>
        <v>5</v>
      </c>
      <c r="AA4" s="167">
        <f>SUM(ProsekOcenaSaVladanjem!O6:O35)</f>
        <v>5</v>
      </c>
      <c r="AB4" s="167">
        <f>SUM(ProsekOcenaSaVladanjem!P6:P35)</f>
        <v>5</v>
      </c>
      <c r="AC4" s="167">
        <f>SUM(ProsekOcenaSaVladanjem!Q6:Q35)</f>
        <v>5</v>
      </c>
      <c r="AD4" s="167">
        <f>SUM(ProsekOcenaSaVladanjem!S6:S35)</f>
        <v>5</v>
      </c>
      <c r="AE4" s="167">
        <f>SUM(ProsekOcenaSaVladanjem!T6:T35)</f>
        <v>0</v>
      </c>
      <c r="AF4" s="166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</row>
    <row r="5" spans="1:50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6" t="s">
        <v>87</v>
      </c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</row>
    <row r="6" spans="1:50" ht="12.75">
      <c r="A6" s="166"/>
      <c r="B6" s="166">
        <f>COUNTIF(ProsekOcenaSaVladanjem!C6:Q6,"")</f>
        <v>0</v>
      </c>
      <c r="C6" s="166">
        <f>B6-B36</f>
        <v>0</v>
      </c>
      <c r="D6" s="167">
        <f>C6-UnosOcena!R6:R35</f>
        <v>0</v>
      </c>
      <c r="E6" s="167">
        <f aca="true" t="shared" si="0" ref="E6:E35">D6+H6</f>
        <v>0</v>
      </c>
      <c r="F6" s="166"/>
      <c r="G6" s="167">
        <f>IF(D6&gt;0,COUNTIF(ProsekOcenaSaVladanjem!C6:Q6,"=1"),0)</f>
        <v>0</v>
      </c>
      <c r="H6" s="167">
        <f>IF(D6=0,COUNTIF(ProsekOcenaSaVladanjem!C6:Q6,"=1"),0)</f>
        <v>0</v>
      </c>
      <c r="I6" s="168">
        <f>IF(E6=0,AVERAGE(ProsekOcenaSaVladanjem!C6:Q6),0)</f>
        <v>5</v>
      </c>
      <c r="J6" s="168">
        <f aca="true" t="shared" si="1" ref="J6:J35">IF(I6&lt;4.5,I6,0)</f>
        <v>0</v>
      </c>
      <c r="K6" s="168">
        <f aca="true" t="shared" si="2" ref="K6:K35">IF(J6&lt;3.5,J6,0)</f>
        <v>0</v>
      </c>
      <c r="L6" s="168">
        <f aca="true" t="shared" si="3" ref="L6:L35">IF(K6&lt;2.5,K6,0)</f>
        <v>0</v>
      </c>
      <c r="M6" s="169">
        <f aca="true" t="shared" si="4" ref="M6:M35">IF(I6=0,"N",I6)</f>
        <v>5</v>
      </c>
      <c r="N6" s="167"/>
      <c r="O6" s="166">
        <f>IF(ProsekOcenaSaVladanjem!S6=ProsekOcenaSaVladanjem!T6,2,1)</f>
        <v>1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</row>
    <row r="7" spans="1:50" ht="12.75">
      <c r="A7" s="166"/>
      <c r="B7" s="166">
        <f>COUNTIF(ProsekOcenaSaVladanjem!C7:Q7,"")</f>
        <v>15</v>
      </c>
      <c r="C7" s="166">
        <f>B7-B36</f>
        <v>15</v>
      </c>
      <c r="D7" s="167">
        <f>C7-UnosOcena!R7:R36</f>
        <v>15</v>
      </c>
      <c r="E7" s="167">
        <f t="shared" si="0"/>
        <v>15</v>
      </c>
      <c r="F7" s="166"/>
      <c r="G7" s="167">
        <f>IF(D7&gt;0,COUNTIF(ProsekOcenaSaVladanjem!C7:Q7,"=1"),0)</f>
        <v>0</v>
      </c>
      <c r="H7" s="167">
        <f>IF(D7=0,COUNTIF(ProsekOcenaSaVladanjem!C7:Q7,"=1"),0)</f>
        <v>0</v>
      </c>
      <c r="I7" s="168">
        <f>IF(E7=0,AVERAGE(ProsekOcenaSaVladanjem!C7:Q7),0)</f>
        <v>0</v>
      </c>
      <c r="J7" s="168">
        <f t="shared" si="1"/>
        <v>0</v>
      </c>
      <c r="K7" s="168">
        <f t="shared" si="2"/>
        <v>0</v>
      </c>
      <c r="L7" s="168">
        <f t="shared" si="3"/>
        <v>0</v>
      </c>
      <c r="M7" s="169" t="str">
        <f t="shared" si="4"/>
        <v>N</v>
      </c>
      <c r="N7" s="167"/>
      <c r="O7" s="166">
        <f>IF(ProsekOcenaSaVladanjem!S7=ProsekOcenaSaVladanjem!T7,2,1)</f>
        <v>2</v>
      </c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</row>
    <row r="8" spans="1:50" ht="12.75">
      <c r="A8" s="166"/>
      <c r="B8" s="166">
        <f>COUNTIF(ProsekOcenaSaVladanjem!C8:Q8,"")</f>
        <v>15</v>
      </c>
      <c r="C8" s="166">
        <f>B8-B36</f>
        <v>15</v>
      </c>
      <c r="D8" s="167">
        <f>C8-UnosOcena!R8:R37</f>
        <v>15</v>
      </c>
      <c r="E8" s="167">
        <f t="shared" si="0"/>
        <v>15</v>
      </c>
      <c r="F8" s="166"/>
      <c r="G8" s="167">
        <f>IF(D8&gt;0,COUNTIF(ProsekOcenaSaVladanjem!C8:Q8,"=1"),0)</f>
        <v>0</v>
      </c>
      <c r="H8" s="167">
        <f>IF(D8=0,COUNTIF(ProsekOcenaSaVladanjem!C8:Q8,"=1"),0)</f>
        <v>0</v>
      </c>
      <c r="I8" s="168">
        <f>IF(E8=0,AVERAGE(ProsekOcenaSaVladanjem!C8:Q8),0)</f>
        <v>0</v>
      </c>
      <c r="J8" s="168">
        <f t="shared" si="1"/>
        <v>0</v>
      </c>
      <c r="K8" s="168">
        <f t="shared" si="2"/>
        <v>0</v>
      </c>
      <c r="L8" s="168">
        <f t="shared" si="3"/>
        <v>0</v>
      </c>
      <c r="M8" s="169" t="str">
        <f t="shared" si="4"/>
        <v>N</v>
      </c>
      <c r="N8" s="167"/>
      <c r="O8" s="166">
        <f>IF(ProsekOcenaSaVladanjem!S8=ProsekOcenaSaVladanjem!T8,2,1)</f>
        <v>2</v>
      </c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</row>
    <row r="9" spans="1:50" ht="12.75">
      <c r="A9" s="166"/>
      <c r="B9" s="166">
        <f>COUNTIF(ProsekOcenaSaVladanjem!C9:Q9,"")</f>
        <v>15</v>
      </c>
      <c r="C9" s="166">
        <f>B9-B36</f>
        <v>15</v>
      </c>
      <c r="D9" s="167">
        <f>C9-UnosOcena!R9:R38</f>
        <v>15</v>
      </c>
      <c r="E9" s="167">
        <f t="shared" si="0"/>
        <v>15</v>
      </c>
      <c r="F9" s="166"/>
      <c r="G9" s="167">
        <f>IF(D9&gt;0,COUNTIF(ProsekOcenaSaVladanjem!C9:Q9,"=1"),0)</f>
        <v>0</v>
      </c>
      <c r="H9" s="167">
        <f>IF(D9=0,COUNTIF(ProsekOcenaSaVladanjem!C9:Q9,"=1"),0)</f>
        <v>0</v>
      </c>
      <c r="I9" s="168">
        <f>IF(E9=0,AVERAGE(ProsekOcenaSaVladanjem!C9:Q9),0)</f>
        <v>0</v>
      </c>
      <c r="J9" s="168">
        <f t="shared" si="1"/>
        <v>0</v>
      </c>
      <c r="K9" s="168">
        <f t="shared" si="2"/>
        <v>0</v>
      </c>
      <c r="L9" s="168">
        <f t="shared" si="3"/>
        <v>0</v>
      </c>
      <c r="M9" s="169" t="str">
        <f t="shared" si="4"/>
        <v>N</v>
      </c>
      <c r="N9" s="167"/>
      <c r="O9" s="166">
        <f>IF(ProsekOcenaSaVladanjem!S9=ProsekOcenaSaVladanjem!T9,2,1)</f>
        <v>2</v>
      </c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</row>
    <row r="10" spans="1:50" ht="12.75">
      <c r="A10" s="166"/>
      <c r="B10" s="166">
        <f>COUNTIF(ProsekOcenaSaVladanjem!C10:Q10,"")</f>
        <v>15</v>
      </c>
      <c r="C10" s="166">
        <f>B10-B36</f>
        <v>15</v>
      </c>
      <c r="D10" s="167">
        <f>C10-UnosOcena!R10:R39</f>
        <v>15</v>
      </c>
      <c r="E10" s="167">
        <f t="shared" si="0"/>
        <v>15</v>
      </c>
      <c r="F10" s="166"/>
      <c r="G10" s="167">
        <f>IF(D10&gt;0,COUNTIF(ProsekOcenaSaVladanjem!C10:Q10,"=1"),0)</f>
        <v>0</v>
      </c>
      <c r="H10" s="167">
        <f>IF(D10=0,COUNTIF(ProsekOcenaSaVladanjem!C10:Q10,"=1"),0)</f>
        <v>0</v>
      </c>
      <c r="I10" s="168">
        <f>IF(E10=0,AVERAGE(ProsekOcenaSaVladanjem!C10:Q10),0)</f>
        <v>0</v>
      </c>
      <c r="J10" s="168">
        <f t="shared" si="1"/>
        <v>0</v>
      </c>
      <c r="K10" s="168">
        <f t="shared" si="2"/>
        <v>0</v>
      </c>
      <c r="L10" s="168">
        <f t="shared" si="3"/>
        <v>0</v>
      </c>
      <c r="M10" s="169" t="str">
        <f t="shared" si="4"/>
        <v>N</v>
      </c>
      <c r="N10" s="167"/>
      <c r="O10" s="166">
        <f>IF(ProsekOcenaSaVladanjem!S10=ProsekOcenaSaVladanjem!T10,2,1)</f>
        <v>2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</row>
    <row r="11" spans="1:50" ht="12.75">
      <c r="A11" s="166"/>
      <c r="B11" s="166">
        <f>COUNTIF(ProsekOcenaSaVladanjem!C11:Q11,"")</f>
        <v>15</v>
      </c>
      <c r="C11" s="166">
        <f>B11-B36</f>
        <v>15</v>
      </c>
      <c r="D11" s="167">
        <f>C11-UnosOcena!R11:R40</f>
        <v>15</v>
      </c>
      <c r="E11" s="167">
        <f t="shared" si="0"/>
        <v>15</v>
      </c>
      <c r="F11" s="166"/>
      <c r="G11" s="167">
        <f>IF(D11&gt;0,COUNTIF(ProsekOcenaSaVladanjem!C11:Q11,"=1"),0)</f>
        <v>0</v>
      </c>
      <c r="H11" s="167">
        <f>IF(D11=0,COUNTIF(ProsekOcenaSaVladanjem!C11:Q11,"=1"),0)</f>
        <v>0</v>
      </c>
      <c r="I11" s="168">
        <f>IF(E11=0,AVERAGE(ProsekOcenaSaVladanjem!C11:Q11),0)</f>
        <v>0</v>
      </c>
      <c r="J11" s="168">
        <f t="shared" si="1"/>
        <v>0</v>
      </c>
      <c r="K11" s="168">
        <f t="shared" si="2"/>
        <v>0</v>
      </c>
      <c r="L11" s="168">
        <f t="shared" si="3"/>
        <v>0</v>
      </c>
      <c r="M11" s="169" t="str">
        <f t="shared" si="4"/>
        <v>N</v>
      </c>
      <c r="N11" s="167"/>
      <c r="O11" s="166">
        <f>IF(ProsekOcenaSaVladanjem!S11=ProsekOcenaSaVladanjem!T11,2,1)</f>
        <v>2</v>
      </c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</row>
    <row r="12" spans="1:50" ht="12.75">
      <c r="A12" s="166"/>
      <c r="B12" s="166">
        <f>COUNTIF(ProsekOcenaSaVladanjem!C12:Q12,"")</f>
        <v>15</v>
      </c>
      <c r="C12" s="166">
        <f>B12-B36</f>
        <v>15</v>
      </c>
      <c r="D12" s="167">
        <f>C12-UnosOcena!R12:R41</f>
        <v>15</v>
      </c>
      <c r="E12" s="167">
        <f t="shared" si="0"/>
        <v>15</v>
      </c>
      <c r="F12" s="166"/>
      <c r="G12" s="167">
        <f>IF(D12&gt;0,COUNTIF(ProsekOcenaSaVladanjem!C12:Q12,"=1"),0)</f>
        <v>0</v>
      </c>
      <c r="H12" s="167">
        <f>IF(D12=0,COUNTIF(ProsekOcenaSaVladanjem!C12:Q12,"=1"),0)</f>
        <v>0</v>
      </c>
      <c r="I12" s="168">
        <f>IF(E12=0,AVERAGE(ProsekOcenaSaVladanjem!C12:Q12),0)</f>
        <v>0</v>
      </c>
      <c r="J12" s="168">
        <f t="shared" si="1"/>
        <v>0</v>
      </c>
      <c r="K12" s="168">
        <f t="shared" si="2"/>
        <v>0</v>
      </c>
      <c r="L12" s="168">
        <f t="shared" si="3"/>
        <v>0</v>
      </c>
      <c r="M12" s="169" t="str">
        <f t="shared" si="4"/>
        <v>N</v>
      </c>
      <c r="N12" s="167"/>
      <c r="O12" s="166">
        <f>IF(ProsekOcenaSaVladanjem!S12=ProsekOcenaSaVladanjem!T12,2,1)</f>
        <v>2</v>
      </c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</row>
    <row r="13" spans="1:50" ht="12.75">
      <c r="A13" s="166"/>
      <c r="B13" s="166">
        <f>COUNTIF(ProsekOcenaSaVladanjem!C13:Q13,"")</f>
        <v>15</v>
      </c>
      <c r="C13" s="166">
        <f>B13-B36</f>
        <v>15</v>
      </c>
      <c r="D13" s="167">
        <f>C13-UnosOcena!R13:R42</f>
        <v>15</v>
      </c>
      <c r="E13" s="167">
        <f t="shared" si="0"/>
        <v>15</v>
      </c>
      <c r="F13" s="166"/>
      <c r="G13" s="167">
        <f>IF(D13&gt;0,COUNTIF(ProsekOcenaSaVladanjem!C13:Q13,"=1"),0)</f>
        <v>0</v>
      </c>
      <c r="H13" s="167">
        <f>IF(D13=0,COUNTIF(ProsekOcenaSaVladanjem!C13:Q13,"=1"),0)</f>
        <v>0</v>
      </c>
      <c r="I13" s="168">
        <f>IF(E13=0,AVERAGE(ProsekOcenaSaVladanjem!C13:Q13),0)</f>
        <v>0</v>
      </c>
      <c r="J13" s="168">
        <f t="shared" si="1"/>
        <v>0</v>
      </c>
      <c r="K13" s="168">
        <f t="shared" si="2"/>
        <v>0</v>
      </c>
      <c r="L13" s="168">
        <f t="shared" si="3"/>
        <v>0</v>
      </c>
      <c r="M13" s="169" t="str">
        <f t="shared" si="4"/>
        <v>N</v>
      </c>
      <c r="N13" s="167"/>
      <c r="O13" s="166">
        <f>IF(ProsekOcenaSaVladanjem!S13=ProsekOcenaSaVladanjem!T13,2,1)</f>
        <v>2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</row>
    <row r="14" spans="1:50" ht="12.75">
      <c r="A14" s="166"/>
      <c r="B14" s="166">
        <f>COUNTIF(ProsekOcenaSaVladanjem!C14:Q14,"")</f>
        <v>15</v>
      </c>
      <c r="C14" s="166">
        <f>B14-B36</f>
        <v>15</v>
      </c>
      <c r="D14" s="167">
        <f>C14-UnosOcena!R14:R43</f>
        <v>15</v>
      </c>
      <c r="E14" s="167">
        <f t="shared" si="0"/>
        <v>15</v>
      </c>
      <c r="F14" s="166"/>
      <c r="G14" s="167">
        <f>IF(D14&gt;0,COUNTIF(ProsekOcenaSaVladanjem!C14:Q14,"=1"),0)</f>
        <v>0</v>
      </c>
      <c r="H14" s="167">
        <f>IF(D14=0,COUNTIF(ProsekOcenaSaVladanjem!C14:Q14,"=1"),0)</f>
        <v>0</v>
      </c>
      <c r="I14" s="168">
        <f>IF(E14=0,AVERAGE(ProsekOcenaSaVladanjem!C14:Q14),0)</f>
        <v>0</v>
      </c>
      <c r="J14" s="168">
        <f t="shared" si="1"/>
        <v>0</v>
      </c>
      <c r="K14" s="168">
        <f t="shared" si="2"/>
        <v>0</v>
      </c>
      <c r="L14" s="168">
        <f t="shared" si="3"/>
        <v>0</v>
      </c>
      <c r="M14" s="169" t="str">
        <f t="shared" si="4"/>
        <v>N</v>
      </c>
      <c r="N14" s="167"/>
      <c r="O14" s="166">
        <f>IF(ProsekOcenaSaVladanjem!S14=ProsekOcenaSaVladanjem!T14,2,1)</f>
        <v>2</v>
      </c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</row>
    <row r="15" spans="1:50" ht="12.75">
      <c r="A15" s="166"/>
      <c r="B15" s="166">
        <f>COUNTIF(ProsekOcenaSaVladanjem!C15:Q15,"")</f>
        <v>15</v>
      </c>
      <c r="C15" s="166">
        <f>B15-B36</f>
        <v>15</v>
      </c>
      <c r="D15" s="167">
        <f>C15-UnosOcena!R15:R44</f>
        <v>15</v>
      </c>
      <c r="E15" s="167">
        <f t="shared" si="0"/>
        <v>15</v>
      </c>
      <c r="F15" s="166"/>
      <c r="G15" s="167">
        <f>IF(D15&gt;0,COUNTIF(ProsekOcenaSaVladanjem!C15:Q15,"=1"),0)</f>
        <v>0</v>
      </c>
      <c r="H15" s="167">
        <f>IF(D15=0,COUNTIF(ProsekOcenaSaVladanjem!C15:Q15,"=1"),0)</f>
        <v>0</v>
      </c>
      <c r="I15" s="168">
        <f>IF(E15=0,AVERAGE(ProsekOcenaSaVladanjem!C15:Q15),0)</f>
        <v>0</v>
      </c>
      <c r="J15" s="168">
        <f t="shared" si="1"/>
        <v>0</v>
      </c>
      <c r="K15" s="168">
        <f t="shared" si="2"/>
        <v>0</v>
      </c>
      <c r="L15" s="168">
        <f t="shared" si="3"/>
        <v>0</v>
      </c>
      <c r="M15" s="169" t="str">
        <f t="shared" si="4"/>
        <v>N</v>
      </c>
      <c r="N15" s="167"/>
      <c r="O15" s="166">
        <f>IF(ProsekOcenaSaVladanjem!S15=ProsekOcenaSaVladanjem!T15,2,1)</f>
        <v>2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</row>
    <row r="16" spans="1:50" ht="12.75">
      <c r="A16" s="166"/>
      <c r="B16" s="166">
        <f>COUNTIF(ProsekOcenaSaVladanjem!C16:Q16,"")</f>
        <v>15</v>
      </c>
      <c r="C16" s="166">
        <f>B16-B36</f>
        <v>15</v>
      </c>
      <c r="D16" s="167">
        <f>C16-UnosOcena!R16:R45</f>
        <v>15</v>
      </c>
      <c r="E16" s="167">
        <f t="shared" si="0"/>
        <v>15</v>
      </c>
      <c r="F16" s="166"/>
      <c r="G16" s="167">
        <f>IF(D16&gt;0,COUNTIF(ProsekOcenaSaVladanjem!C16:Q16,"=1"),0)</f>
        <v>0</v>
      </c>
      <c r="H16" s="167">
        <f>IF(D16=0,COUNTIF(ProsekOcenaSaVladanjem!C16:Q16,"=1"),0)</f>
        <v>0</v>
      </c>
      <c r="I16" s="168">
        <f>IF(E16=0,AVERAGE(ProsekOcenaSaVladanjem!C16:Q16),0)</f>
        <v>0</v>
      </c>
      <c r="J16" s="168">
        <f t="shared" si="1"/>
        <v>0</v>
      </c>
      <c r="K16" s="168">
        <f t="shared" si="2"/>
        <v>0</v>
      </c>
      <c r="L16" s="168">
        <f t="shared" si="3"/>
        <v>0</v>
      </c>
      <c r="M16" s="169" t="str">
        <f t="shared" si="4"/>
        <v>N</v>
      </c>
      <c r="N16" s="167"/>
      <c r="O16" s="166">
        <f>IF(ProsekOcenaSaVladanjem!S16=ProsekOcenaSaVladanjem!T16,2,1)</f>
        <v>2</v>
      </c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</row>
    <row r="17" spans="1:50" ht="12.75">
      <c r="A17" s="166"/>
      <c r="B17" s="166">
        <f>COUNTIF(ProsekOcenaSaVladanjem!C17:Q17,"")</f>
        <v>15</v>
      </c>
      <c r="C17" s="166">
        <f>B17-B36</f>
        <v>15</v>
      </c>
      <c r="D17" s="167">
        <f>C17-UnosOcena!R17:R46</f>
        <v>15</v>
      </c>
      <c r="E17" s="167">
        <f t="shared" si="0"/>
        <v>15</v>
      </c>
      <c r="F17" s="166"/>
      <c r="G17" s="167">
        <f>IF(D17&gt;0,COUNTIF(ProsekOcenaSaVladanjem!C17:Q17,"=1"),0)</f>
        <v>0</v>
      </c>
      <c r="H17" s="167">
        <f>IF(D17=0,COUNTIF(ProsekOcenaSaVladanjem!C17:Q17,"=1"),0)</f>
        <v>0</v>
      </c>
      <c r="I17" s="168">
        <f>IF(E17=0,AVERAGE(ProsekOcenaSaVladanjem!C17:Q17),0)</f>
        <v>0</v>
      </c>
      <c r="J17" s="168">
        <f t="shared" si="1"/>
        <v>0</v>
      </c>
      <c r="K17" s="168">
        <f t="shared" si="2"/>
        <v>0</v>
      </c>
      <c r="L17" s="168">
        <f t="shared" si="3"/>
        <v>0</v>
      </c>
      <c r="M17" s="169" t="str">
        <f t="shared" si="4"/>
        <v>N</v>
      </c>
      <c r="N17" s="167"/>
      <c r="O17" s="166">
        <f>IF(ProsekOcenaSaVladanjem!S17=ProsekOcenaSaVladanjem!T17,2,1)</f>
        <v>2</v>
      </c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</row>
    <row r="18" spans="1:50" ht="12.75">
      <c r="A18" s="166"/>
      <c r="B18" s="166">
        <f>COUNTIF(ProsekOcenaSaVladanjem!C18:Q18,"")</f>
        <v>15</v>
      </c>
      <c r="C18" s="166">
        <f>B18-B36</f>
        <v>15</v>
      </c>
      <c r="D18" s="167">
        <f>C18-UnosOcena!R18:R47</f>
        <v>15</v>
      </c>
      <c r="E18" s="167">
        <f t="shared" si="0"/>
        <v>15</v>
      </c>
      <c r="F18" s="166"/>
      <c r="G18" s="167">
        <f>IF(D18&gt;0,COUNTIF(ProsekOcenaSaVladanjem!C18:Q18,"=1"),0)</f>
        <v>0</v>
      </c>
      <c r="H18" s="167">
        <f>IF(D18=0,COUNTIF(ProsekOcenaSaVladanjem!C18:Q18,"=1"),0)</f>
        <v>0</v>
      </c>
      <c r="I18" s="168">
        <f>IF(E18=0,AVERAGE(ProsekOcenaSaVladanjem!C18:Q18),0)</f>
        <v>0</v>
      </c>
      <c r="J18" s="168">
        <f t="shared" si="1"/>
        <v>0</v>
      </c>
      <c r="K18" s="168">
        <f t="shared" si="2"/>
        <v>0</v>
      </c>
      <c r="L18" s="168">
        <f t="shared" si="3"/>
        <v>0</v>
      </c>
      <c r="M18" s="169" t="str">
        <f t="shared" si="4"/>
        <v>N</v>
      </c>
      <c r="N18" s="167"/>
      <c r="O18" s="166">
        <f>IF(ProsekOcenaSaVladanjem!S18=ProsekOcenaSaVladanjem!T18,2,1)</f>
        <v>2</v>
      </c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</row>
    <row r="19" spans="1:50" ht="12.75">
      <c r="A19" s="166"/>
      <c r="B19" s="166">
        <f>COUNTIF(ProsekOcenaSaVladanjem!C19:Q19,"")</f>
        <v>15</v>
      </c>
      <c r="C19" s="166">
        <f>B19-B36</f>
        <v>15</v>
      </c>
      <c r="D19" s="167">
        <f>C19-UnosOcena!R19:R48</f>
        <v>15</v>
      </c>
      <c r="E19" s="167">
        <f t="shared" si="0"/>
        <v>15</v>
      </c>
      <c r="F19" s="166"/>
      <c r="G19" s="167">
        <f>IF(D19&gt;0,COUNTIF(ProsekOcenaSaVladanjem!C19:Q19,"=1"),0)</f>
        <v>0</v>
      </c>
      <c r="H19" s="167">
        <f>IF(D19=0,COUNTIF(ProsekOcenaSaVladanjem!C19:Q19,"=1"),0)</f>
        <v>0</v>
      </c>
      <c r="I19" s="168">
        <f>IF(E19=0,AVERAGE(ProsekOcenaSaVladanjem!C19:Q19),0)</f>
        <v>0</v>
      </c>
      <c r="J19" s="168">
        <f t="shared" si="1"/>
        <v>0</v>
      </c>
      <c r="K19" s="168">
        <f t="shared" si="2"/>
        <v>0</v>
      </c>
      <c r="L19" s="168">
        <f t="shared" si="3"/>
        <v>0</v>
      </c>
      <c r="M19" s="169" t="str">
        <f t="shared" si="4"/>
        <v>N</v>
      </c>
      <c r="N19" s="167"/>
      <c r="O19" s="166">
        <f>IF(ProsekOcenaSaVladanjem!S19=ProsekOcenaSaVladanjem!T19,2,1)</f>
        <v>2</v>
      </c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</row>
    <row r="20" spans="1:50" ht="12.75">
      <c r="A20" s="166"/>
      <c r="B20" s="166">
        <f>COUNTIF(ProsekOcenaSaVladanjem!C20:Q20,"")</f>
        <v>15</v>
      </c>
      <c r="C20" s="166">
        <f>B20-B36</f>
        <v>15</v>
      </c>
      <c r="D20" s="167">
        <f>C20-UnosOcena!R20:R49</f>
        <v>15</v>
      </c>
      <c r="E20" s="167">
        <f t="shared" si="0"/>
        <v>15</v>
      </c>
      <c r="F20" s="166"/>
      <c r="G20" s="167">
        <f>IF(D20&gt;0,COUNTIF(ProsekOcenaSaVladanjem!C20:Q20,"=1"),0)</f>
        <v>0</v>
      </c>
      <c r="H20" s="167">
        <f>IF(D20=0,COUNTIF(ProsekOcenaSaVladanjem!C20:Q20,"=1"),0)</f>
        <v>0</v>
      </c>
      <c r="I20" s="168">
        <f>IF(E20=0,AVERAGE(ProsekOcenaSaVladanjem!C20:Q20),0)</f>
        <v>0</v>
      </c>
      <c r="J20" s="168">
        <f t="shared" si="1"/>
        <v>0</v>
      </c>
      <c r="K20" s="168">
        <f t="shared" si="2"/>
        <v>0</v>
      </c>
      <c r="L20" s="168">
        <f t="shared" si="3"/>
        <v>0</v>
      </c>
      <c r="M20" s="169" t="str">
        <f t="shared" si="4"/>
        <v>N</v>
      </c>
      <c r="N20" s="167"/>
      <c r="O20" s="166">
        <f>IF(ProsekOcenaSaVladanjem!S20=ProsekOcenaSaVladanjem!T20,2,1)</f>
        <v>2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</row>
    <row r="21" spans="1:50" ht="12.75">
      <c r="A21" s="166"/>
      <c r="B21" s="166">
        <f>COUNTIF(ProsekOcenaSaVladanjem!C21:Q21,"")</f>
        <v>15</v>
      </c>
      <c r="C21" s="166">
        <f>B21-B36</f>
        <v>15</v>
      </c>
      <c r="D21" s="167">
        <f>C21-UnosOcena!R21:R50</f>
        <v>15</v>
      </c>
      <c r="E21" s="167">
        <f t="shared" si="0"/>
        <v>15</v>
      </c>
      <c r="F21" s="166"/>
      <c r="G21" s="167">
        <f>IF(D21&gt;0,COUNTIF(ProsekOcenaSaVladanjem!C21:Q21,"=1"),0)</f>
        <v>0</v>
      </c>
      <c r="H21" s="167">
        <f>IF(D21=0,COUNTIF(ProsekOcenaSaVladanjem!C21:Q21,"=1"),0)</f>
        <v>0</v>
      </c>
      <c r="I21" s="168">
        <f>IF(E21=0,AVERAGE(ProsekOcenaSaVladanjem!C21:Q21),0)</f>
        <v>0</v>
      </c>
      <c r="J21" s="168">
        <f t="shared" si="1"/>
        <v>0</v>
      </c>
      <c r="K21" s="168">
        <f t="shared" si="2"/>
        <v>0</v>
      </c>
      <c r="L21" s="168">
        <f t="shared" si="3"/>
        <v>0</v>
      </c>
      <c r="M21" s="169" t="str">
        <f t="shared" si="4"/>
        <v>N</v>
      </c>
      <c r="N21" s="167"/>
      <c r="O21" s="166">
        <f>IF(ProsekOcenaSaVladanjem!S21=ProsekOcenaSaVladanjem!T21,2,1)</f>
        <v>2</v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</row>
    <row r="22" spans="1:50" ht="12.75">
      <c r="A22" s="166"/>
      <c r="B22" s="166">
        <f>COUNTIF(ProsekOcenaSaVladanjem!C22:Q22,"")</f>
        <v>15</v>
      </c>
      <c r="C22" s="166">
        <f>B22-B36</f>
        <v>15</v>
      </c>
      <c r="D22" s="167">
        <f>C22-UnosOcena!R22:R51</f>
        <v>15</v>
      </c>
      <c r="E22" s="167">
        <f t="shared" si="0"/>
        <v>15</v>
      </c>
      <c r="F22" s="166"/>
      <c r="G22" s="167">
        <f>IF(D22&gt;0,COUNTIF(ProsekOcenaSaVladanjem!C22:Q22,"=1"),0)</f>
        <v>0</v>
      </c>
      <c r="H22" s="167">
        <f>IF(D22=0,COUNTIF(ProsekOcenaSaVladanjem!C22:Q22,"=1"),0)</f>
        <v>0</v>
      </c>
      <c r="I22" s="168">
        <f>IF(E22=0,AVERAGE(ProsekOcenaSaVladanjem!C22:Q22),0)</f>
        <v>0</v>
      </c>
      <c r="J22" s="168">
        <f t="shared" si="1"/>
        <v>0</v>
      </c>
      <c r="K22" s="168">
        <f t="shared" si="2"/>
        <v>0</v>
      </c>
      <c r="L22" s="168">
        <f t="shared" si="3"/>
        <v>0</v>
      </c>
      <c r="M22" s="169" t="str">
        <f t="shared" si="4"/>
        <v>N</v>
      </c>
      <c r="N22" s="167"/>
      <c r="O22" s="166">
        <f>IF(ProsekOcenaSaVladanjem!S22=ProsekOcenaSaVladanjem!T22,2,1)</f>
        <v>2</v>
      </c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</row>
    <row r="23" spans="1:50" ht="12.75">
      <c r="A23" s="166"/>
      <c r="B23" s="166">
        <f>COUNTIF(ProsekOcenaSaVladanjem!C23:Q23,"")</f>
        <v>15</v>
      </c>
      <c r="C23" s="166">
        <f>B23-B36</f>
        <v>15</v>
      </c>
      <c r="D23" s="167">
        <f>C23-UnosOcena!R23:R52</f>
        <v>15</v>
      </c>
      <c r="E23" s="167">
        <f t="shared" si="0"/>
        <v>15</v>
      </c>
      <c r="F23" s="166"/>
      <c r="G23" s="167">
        <f>IF(D23&gt;0,COUNTIF(ProsekOcenaSaVladanjem!C23:Q23,"=1"),0)</f>
        <v>0</v>
      </c>
      <c r="H23" s="167">
        <f>IF(D23=0,COUNTIF(ProsekOcenaSaVladanjem!C23:Q23,"=1"),0)</f>
        <v>0</v>
      </c>
      <c r="I23" s="168">
        <f>IF(E23=0,AVERAGE(ProsekOcenaSaVladanjem!C23:Q23),0)</f>
        <v>0</v>
      </c>
      <c r="J23" s="168">
        <f t="shared" si="1"/>
        <v>0</v>
      </c>
      <c r="K23" s="168">
        <f t="shared" si="2"/>
        <v>0</v>
      </c>
      <c r="L23" s="168">
        <f t="shared" si="3"/>
        <v>0</v>
      </c>
      <c r="M23" s="169" t="str">
        <f t="shared" si="4"/>
        <v>N</v>
      </c>
      <c r="N23" s="167"/>
      <c r="O23" s="166">
        <f>IF(ProsekOcenaSaVladanjem!S23=ProsekOcenaSaVladanjem!T23,2,1)</f>
        <v>2</v>
      </c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</row>
    <row r="24" spans="1:50" ht="12.75">
      <c r="A24" s="166"/>
      <c r="B24" s="166">
        <f>COUNTIF(ProsekOcenaSaVladanjem!C24:Q24,"")</f>
        <v>15</v>
      </c>
      <c r="C24" s="166">
        <f>B24-B36</f>
        <v>15</v>
      </c>
      <c r="D24" s="167">
        <f>C24-UnosOcena!R24:R53</f>
        <v>15</v>
      </c>
      <c r="E24" s="167">
        <f t="shared" si="0"/>
        <v>15</v>
      </c>
      <c r="F24" s="166"/>
      <c r="G24" s="167">
        <f>IF(D24&gt;0,COUNTIF(ProsekOcenaSaVladanjem!C24:Q24,"=1"),0)</f>
        <v>0</v>
      </c>
      <c r="H24" s="167">
        <f>IF(D24=0,COUNTIF(ProsekOcenaSaVladanjem!C24:Q24,"=1"),0)</f>
        <v>0</v>
      </c>
      <c r="I24" s="168">
        <f>IF(E24=0,AVERAGE(ProsekOcenaSaVladanjem!C24:Q24),0)</f>
        <v>0</v>
      </c>
      <c r="J24" s="168">
        <f t="shared" si="1"/>
        <v>0</v>
      </c>
      <c r="K24" s="168">
        <f t="shared" si="2"/>
        <v>0</v>
      </c>
      <c r="L24" s="168">
        <f t="shared" si="3"/>
        <v>0</v>
      </c>
      <c r="M24" s="169" t="str">
        <f t="shared" si="4"/>
        <v>N</v>
      </c>
      <c r="N24" s="167"/>
      <c r="O24" s="166">
        <f>IF(ProsekOcenaSaVladanjem!S24=ProsekOcenaSaVladanjem!T24,2,1)</f>
        <v>2</v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</row>
    <row r="25" spans="1:50" ht="12.75">
      <c r="A25" s="166"/>
      <c r="B25" s="166">
        <f>COUNTIF(ProsekOcenaSaVladanjem!C25:Q25,"")</f>
        <v>15</v>
      </c>
      <c r="C25" s="166">
        <f>B25-B36</f>
        <v>15</v>
      </c>
      <c r="D25" s="167">
        <f>C25-UnosOcena!R25:R54</f>
        <v>15</v>
      </c>
      <c r="E25" s="167">
        <f t="shared" si="0"/>
        <v>15</v>
      </c>
      <c r="F25" s="166"/>
      <c r="G25" s="167">
        <f>IF(D25&gt;0,COUNTIF(ProsekOcenaSaVladanjem!C25:Q25,"=1"),0)</f>
        <v>0</v>
      </c>
      <c r="H25" s="167">
        <f>IF(D25=0,COUNTIF(ProsekOcenaSaVladanjem!C25:Q25,"=1"),0)</f>
        <v>0</v>
      </c>
      <c r="I25" s="168">
        <f>IF(E25=0,AVERAGE(ProsekOcenaSaVladanjem!C25:Q25),0)</f>
        <v>0</v>
      </c>
      <c r="J25" s="168">
        <f t="shared" si="1"/>
        <v>0</v>
      </c>
      <c r="K25" s="168">
        <f t="shared" si="2"/>
        <v>0</v>
      </c>
      <c r="L25" s="168">
        <f t="shared" si="3"/>
        <v>0</v>
      </c>
      <c r="M25" s="169" t="str">
        <f t="shared" si="4"/>
        <v>N</v>
      </c>
      <c r="N25" s="167"/>
      <c r="O25" s="166">
        <f>IF(ProsekOcenaSaVladanjem!S25=ProsekOcenaSaVladanjem!T25,2,1)</f>
        <v>2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</row>
    <row r="26" spans="1:50" ht="12.75">
      <c r="A26" s="166"/>
      <c r="B26" s="166">
        <f>COUNTIF(ProsekOcenaSaVladanjem!C26:Q26,"")</f>
        <v>15</v>
      </c>
      <c r="C26" s="166">
        <f>B26-B36</f>
        <v>15</v>
      </c>
      <c r="D26" s="167">
        <f>C26-UnosOcena!R26:R55</f>
        <v>15</v>
      </c>
      <c r="E26" s="167">
        <f t="shared" si="0"/>
        <v>15</v>
      </c>
      <c r="F26" s="166"/>
      <c r="G26" s="167">
        <f>IF(D26&gt;0,COUNTIF(ProsekOcenaSaVladanjem!C26:Q26,"=1"),0)</f>
        <v>0</v>
      </c>
      <c r="H26" s="167">
        <f>IF(D26=0,COUNTIF(ProsekOcenaSaVladanjem!C26:Q26,"=1"),0)</f>
        <v>0</v>
      </c>
      <c r="I26" s="168">
        <f>IF(E26=0,AVERAGE(ProsekOcenaSaVladanjem!C26:Q26),0)</f>
        <v>0</v>
      </c>
      <c r="J26" s="168">
        <f t="shared" si="1"/>
        <v>0</v>
      </c>
      <c r="K26" s="168">
        <f t="shared" si="2"/>
        <v>0</v>
      </c>
      <c r="L26" s="168">
        <f t="shared" si="3"/>
        <v>0</v>
      </c>
      <c r="M26" s="169" t="str">
        <f t="shared" si="4"/>
        <v>N</v>
      </c>
      <c r="N26" s="167"/>
      <c r="O26" s="166">
        <f>IF(ProsekOcenaSaVladanjem!S26=ProsekOcenaSaVladanjem!T26,2,1)</f>
        <v>2</v>
      </c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</row>
    <row r="27" spans="1:50" ht="12.75">
      <c r="A27" s="166"/>
      <c r="B27" s="166">
        <f>COUNTIF(ProsekOcenaSaVladanjem!C27:Q27,"")</f>
        <v>15</v>
      </c>
      <c r="C27" s="166">
        <f>B27-B36</f>
        <v>15</v>
      </c>
      <c r="D27" s="167">
        <f>C27-UnosOcena!R27:R56</f>
        <v>15</v>
      </c>
      <c r="E27" s="167">
        <f t="shared" si="0"/>
        <v>15</v>
      </c>
      <c r="F27" s="166"/>
      <c r="G27" s="167">
        <f>IF(D27&gt;0,COUNTIF(ProsekOcenaSaVladanjem!C27:Q27,"=1"),0)</f>
        <v>0</v>
      </c>
      <c r="H27" s="167">
        <f>IF(D27=0,COUNTIF(ProsekOcenaSaVladanjem!C27:Q27,"=1"),0)</f>
        <v>0</v>
      </c>
      <c r="I27" s="168">
        <f>IF(E27=0,AVERAGE(ProsekOcenaSaVladanjem!C27:Q27),0)</f>
        <v>0</v>
      </c>
      <c r="J27" s="168">
        <f t="shared" si="1"/>
        <v>0</v>
      </c>
      <c r="K27" s="168">
        <f t="shared" si="2"/>
        <v>0</v>
      </c>
      <c r="L27" s="168">
        <f t="shared" si="3"/>
        <v>0</v>
      </c>
      <c r="M27" s="169" t="str">
        <f t="shared" si="4"/>
        <v>N</v>
      </c>
      <c r="N27" s="167"/>
      <c r="O27" s="166">
        <f>IF(ProsekOcenaSaVladanjem!S27=ProsekOcenaSaVladanjem!T27,2,1)</f>
        <v>2</v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</row>
    <row r="28" spans="1:50" ht="12.75">
      <c r="A28" s="166"/>
      <c r="B28" s="166">
        <f>COUNTIF(ProsekOcenaSaVladanjem!C28:Q28,"")</f>
        <v>15</v>
      </c>
      <c r="C28" s="166">
        <f>B28-B36</f>
        <v>15</v>
      </c>
      <c r="D28" s="167">
        <f>C28-UnosOcena!R28:R57</f>
        <v>15</v>
      </c>
      <c r="E28" s="167">
        <f t="shared" si="0"/>
        <v>15</v>
      </c>
      <c r="F28" s="166"/>
      <c r="G28" s="167">
        <f>IF(D28&gt;0,COUNTIF(ProsekOcenaSaVladanjem!C28:Q28,"=1"),0)</f>
        <v>0</v>
      </c>
      <c r="H28" s="167">
        <f>IF(D28=0,COUNTIF(ProsekOcenaSaVladanjem!C28:Q28,"=1"),0)</f>
        <v>0</v>
      </c>
      <c r="I28" s="168">
        <f>IF(E28=0,AVERAGE(ProsekOcenaSaVladanjem!C28:Q28),0)</f>
        <v>0</v>
      </c>
      <c r="J28" s="168">
        <f t="shared" si="1"/>
        <v>0</v>
      </c>
      <c r="K28" s="168">
        <f t="shared" si="2"/>
        <v>0</v>
      </c>
      <c r="L28" s="168">
        <f t="shared" si="3"/>
        <v>0</v>
      </c>
      <c r="M28" s="169" t="str">
        <f t="shared" si="4"/>
        <v>N</v>
      </c>
      <c r="N28" s="167"/>
      <c r="O28" s="166">
        <f>IF(ProsekOcenaSaVladanjem!S28=ProsekOcenaSaVladanjem!T28,2,1)</f>
        <v>2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</row>
    <row r="29" spans="1:50" ht="12.75">
      <c r="A29" s="166"/>
      <c r="B29" s="166">
        <f>COUNTIF(ProsekOcenaSaVladanjem!C29:Q29,"")</f>
        <v>15</v>
      </c>
      <c r="C29" s="166">
        <f>B29-B36</f>
        <v>15</v>
      </c>
      <c r="D29" s="167">
        <f>C29-UnosOcena!R29:R58</f>
        <v>15</v>
      </c>
      <c r="E29" s="167">
        <f t="shared" si="0"/>
        <v>15</v>
      </c>
      <c r="F29" s="166"/>
      <c r="G29" s="167">
        <f>IF(D29&gt;0,COUNTIF(ProsekOcenaSaVladanjem!C29:Q29,"=1"),0)</f>
        <v>0</v>
      </c>
      <c r="H29" s="167">
        <f>IF(D29=0,COUNTIF(ProsekOcenaSaVladanjem!C29:Q29,"=1"),0)</f>
        <v>0</v>
      </c>
      <c r="I29" s="168">
        <f>IF(E29=0,AVERAGE(ProsekOcenaSaVladanjem!C29:Q29),0)</f>
        <v>0</v>
      </c>
      <c r="J29" s="168">
        <f t="shared" si="1"/>
        <v>0</v>
      </c>
      <c r="K29" s="168">
        <f t="shared" si="2"/>
        <v>0</v>
      </c>
      <c r="L29" s="168">
        <f t="shared" si="3"/>
        <v>0</v>
      </c>
      <c r="M29" s="169" t="str">
        <f t="shared" si="4"/>
        <v>N</v>
      </c>
      <c r="N29" s="167"/>
      <c r="O29" s="166">
        <f>IF(ProsekOcenaSaVladanjem!S29=ProsekOcenaSaVladanjem!T29,2,1)</f>
        <v>2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</row>
    <row r="30" spans="1:50" ht="12.75">
      <c r="A30" s="166"/>
      <c r="B30" s="166">
        <f>COUNTIF(ProsekOcenaSaVladanjem!C30:Q30,"")</f>
        <v>15</v>
      </c>
      <c r="C30" s="166">
        <f>B30-B36</f>
        <v>15</v>
      </c>
      <c r="D30" s="167">
        <f>C30-UnosOcena!R30:R59</f>
        <v>15</v>
      </c>
      <c r="E30" s="167">
        <f t="shared" si="0"/>
        <v>15</v>
      </c>
      <c r="F30" s="166"/>
      <c r="G30" s="167">
        <f>IF(D30&gt;0,COUNTIF(ProsekOcenaSaVladanjem!C30:Q30,"=1"),0)</f>
        <v>0</v>
      </c>
      <c r="H30" s="167">
        <f>IF(D30=0,COUNTIF(ProsekOcenaSaVladanjem!C30:Q30,"=1"),0)</f>
        <v>0</v>
      </c>
      <c r="I30" s="168">
        <f>IF(E30=0,AVERAGE(ProsekOcenaSaVladanjem!C30:Q30),0)</f>
        <v>0</v>
      </c>
      <c r="J30" s="168">
        <f t="shared" si="1"/>
        <v>0</v>
      </c>
      <c r="K30" s="168">
        <f t="shared" si="2"/>
        <v>0</v>
      </c>
      <c r="L30" s="168">
        <f t="shared" si="3"/>
        <v>0</v>
      </c>
      <c r="M30" s="169" t="str">
        <f t="shared" si="4"/>
        <v>N</v>
      </c>
      <c r="N30" s="167"/>
      <c r="O30" s="166">
        <f>IF(ProsekOcenaSaVladanjem!S30=ProsekOcenaSaVladanjem!T30,2,1)</f>
        <v>2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</row>
    <row r="31" spans="1:50" ht="12.75">
      <c r="A31" s="166"/>
      <c r="B31" s="166">
        <f>COUNTIF(ProsekOcenaSaVladanjem!C31:Q31,"")</f>
        <v>15</v>
      </c>
      <c r="C31" s="166">
        <f>B31-B36</f>
        <v>15</v>
      </c>
      <c r="D31" s="167">
        <f>C31-UnosOcena!R31:R60</f>
        <v>15</v>
      </c>
      <c r="E31" s="167">
        <f t="shared" si="0"/>
        <v>15</v>
      </c>
      <c r="F31" s="166"/>
      <c r="G31" s="167">
        <f>IF(D31&gt;0,COUNTIF(ProsekOcenaSaVladanjem!C31:Q31,"=1"),0)</f>
        <v>0</v>
      </c>
      <c r="H31" s="167">
        <f>IF(D31=0,COUNTIF(ProsekOcenaSaVladanjem!C31:Q31,"=1"),0)</f>
        <v>0</v>
      </c>
      <c r="I31" s="168">
        <f>IF(E31=0,AVERAGE(ProsekOcenaSaVladanjem!C31:Q31),0)</f>
        <v>0</v>
      </c>
      <c r="J31" s="168">
        <f t="shared" si="1"/>
        <v>0</v>
      </c>
      <c r="K31" s="168">
        <f t="shared" si="2"/>
        <v>0</v>
      </c>
      <c r="L31" s="168">
        <f t="shared" si="3"/>
        <v>0</v>
      </c>
      <c r="M31" s="169" t="str">
        <f t="shared" si="4"/>
        <v>N</v>
      </c>
      <c r="N31" s="167"/>
      <c r="O31" s="166">
        <f>IF(ProsekOcenaSaVladanjem!S31=ProsekOcenaSaVladanjem!T31,2,1)</f>
        <v>2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</row>
    <row r="32" spans="1:50" ht="12.75">
      <c r="A32" s="166"/>
      <c r="B32" s="166">
        <f>COUNTIF(ProsekOcenaSaVladanjem!C32:Q32,"")</f>
        <v>15</v>
      </c>
      <c r="C32" s="166">
        <f>B32-B36</f>
        <v>15</v>
      </c>
      <c r="D32" s="167">
        <f>C32-UnosOcena!R32:R61</f>
        <v>15</v>
      </c>
      <c r="E32" s="167">
        <f t="shared" si="0"/>
        <v>15</v>
      </c>
      <c r="F32" s="166"/>
      <c r="G32" s="167">
        <f>IF(D32&gt;0,COUNTIF(ProsekOcenaSaVladanjem!C32:Q32,"=1"),0)</f>
        <v>0</v>
      </c>
      <c r="H32" s="167">
        <f>IF(D32=0,COUNTIF(ProsekOcenaSaVladanjem!C32:Q32,"=1"),0)</f>
        <v>0</v>
      </c>
      <c r="I32" s="168">
        <f>IF(E32=0,AVERAGE(ProsekOcenaSaVladanjem!C32:Q32),0)</f>
        <v>0</v>
      </c>
      <c r="J32" s="168">
        <f t="shared" si="1"/>
        <v>0</v>
      </c>
      <c r="K32" s="168">
        <f t="shared" si="2"/>
        <v>0</v>
      </c>
      <c r="L32" s="168">
        <f t="shared" si="3"/>
        <v>0</v>
      </c>
      <c r="M32" s="169" t="str">
        <f t="shared" si="4"/>
        <v>N</v>
      </c>
      <c r="N32" s="167"/>
      <c r="O32" s="166">
        <f>IF(ProsekOcenaSaVladanjem!S32=ProsekOcenaSaVladanjem!T32,2,1)</f>
        <v>2</v>
      </c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</row>
    <row r="33" spans="1:50" ht="12.75">
      <c r="A33" s="166"/>
      <c r="B33" s="166">
        <f>COUNTIF(ProsekOcenaSaVladanjem!C33:Q33,"")</f>
        <v>15</v>
      </c>
      <c r="C33" s="166">
        <f>B33-B36</f>
        <v>15</v>
      </c>
      <c r="D33" s="167">
        <f>C33-UnosOcena!R33:R62</f>
        <v>15</v>
      </c>
      <c r="E33" s="167">
        <f t="shared" si="0"/>
        <v>15</v>
      </c>
      <c r="F33" s="166"/>
      <c r="G33" s="167">
        <f>IF(D33&gt;0,COUNTIF(ProsekOcenaSaVladanjem!C33:Q33,"=1"),0)</f>
        <v>0</v>
      </c>
      <c r="H33" s="167">
        <f>IF(D33=0,COUNTIF(ProsekOcenaSaVladanjem!C33:Q33,"=1"),0)</f>
        <v>0</v>
      </c>
      <c r="I33" s="168">
        <f>IF(E33=0,AVERAGE(ProsekOcenaSaVladanjem!C33:Q33),0)</f>
        <v>0</v>
      </c>
      <c r="J33" s="168">
        <f t="shared" si="1"/>
        <v>0</v>
      </c>
      <c r="K33" s="168">
        <f t="shared" si="2"/>
        <v>0</v>
      </c>
      <c r="L33" s="168">
        <f t="shared" si="3"/>
        <v>0</v>
      </c>
      <c r="M33" s="169" t="str">
        <f t="shared" si="4"/>
        <v>N</v>
      </c>
      <c r="N33" s="167"/>
      <c r="O33" s="166">
        <f>IF(ProsekOcenaSaVladanjem!S33=ProsekOcenaSaVladanjem!T33,2,1)</f>
        <v>2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</row>
    <row r="34" spans="1:50" ht="12.75">
      <c r="A34" s="166"/>
      <c r="B34" s="166">
        <f>COUNTIF(ProsekOcenaSaVladanjem!C34:Q34,"")</f>
        <v>15</v>
      </c>
      <c r="C34" s="166">
        <f>B34-B36</f>
        <v>15</v>
      </c>
      <c r="D34" s="167">
        <f>C34-UnosOcena!R34:R63</f>
        <v>15</v>
      </c>
      <c r="E34" s="167">
        <f t="shared" si="0"/>
        <v>15</v>
      </c>
      <c r="F34" s="166"/>
      <c r="G34" s="167">
        <f>IF(D34&gt;0,COUNTIF(ProsekOcenaSaVladanjem!C34:Q34,"=1"),0)</f>
        <v>0</v>
      </c>
      <c r="H34" s="167">
        <f>IF(D34=0,COUNTIF(ProsekOcenaSaVladanjem!C34:Q34,"=1"),0)</f>
        <v>0</v>
      </c>
      <c r="I34" s="168">
        <f>IF(E34=0,AVERAGE(ProsekOcenaSaVladanjem!C34:Q34),0)</f>
        <v>0</v>
      </c>
      <c r="J34" s="168">
        <f t="shared" si="1"/>
        <v>0</v>
      </c>
      <c r="K34" s="168">
        <f t="shared" si="2"/>
        <v>0</v>
      </c>
      <c r="L34" s="168">
        <f t="shared" si="3"/>
        <v>0</v>
      </c>
      <c r="M34" s="169" t="str">
        <f t="shared" si="4"/>
        <v>N</v>
      </c>
      <c r="N34" s="167"/>
      <c r="O34" s="166">
        <f>IF(ProsekOcenaSaVladanjem!S34=ProsekOcenaSaVladanjem!T34,2,1)</f>
        <v>2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</row>
    <row r="35" spans="1:50" ht="12.75">
      <c r="A35" s="166"/>
      <c r="B35" s="166">
        <f>COUNTIF(ProsekOcenaSaVladanjem!C35:Q35,"")</f>
        <v>15</v>
      </c>
      <c r="C35" s="166">
        <f>B35-B36</f>
        <v>15</v>
      </c>
      <c r="D35" s="167">
        <f>C35-UnosOcena!R35:R64</f>
        <v>15</v>
      </c>
      <c r="E35" s="167">
        <f t="shared" si="0"/>
        <v>15</v>
      </c>
      <c r="F35" s="166"/>
      <c r="G35" s="167">
        <f>IF(D35&gt;0,COUNTIF(ProsekOcenaSaVladanjem!C35:Q35,"=1"),0)</f>
        <v>0</v>
      </c>
      <c r="H35" s="167">
        <f>IF(D35=0,COUNTIF(ProsekOcenaSaVladanjem!C35:Q35,"=1"),0)</f>
        <v>0</v>
      </c>
      <c r="I35" s="168">
        <f>IF(E35=0,AVERAGE(ProsekOcenaSaVladanjem!C35:Q35),0)</f>
        <v>0</v>
      </c>
      <c r="J35" s="168">
        <f t="shared" si="1"/>
        <v>0</v>
      </c>
      <c r="K35" s="168">
        <f t="shared" si="2"/>
        <v>0</v>
      </c>
      <c r="L35" s="168">
        <f t="shared" si="3"/>
        <v>0</v>
      </c>
      <c r="M35" s="169" t="str">
        <f t="shared" si="4"/>
        <v>N</v>
      </c>
      <c r="N35" s="167"/>
      <c r="O35" s="166">
        <f>IF(ProsekOcenaSaVladanjem!S35=ProsekOcenaSaVladanjem!T35,2,1)</f>
        <v>2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</row>
    <row r="36" spans="1:50" ht="12.75">
      <c r="A36" s="166"/>
      <c r="B36" s="166">
        <f>MIN(B6:B35)</f>
        <v>0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</row>
    <row r="37" spans="1:50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7"/>
      <c r="N37" s="167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</row>
    <row r="38" spans="1:50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</row>
    <row r="39" spans="1:50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</row>
    <row r="40" spans="1:50" ht="12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</row>
    <row r="41" spans="1:50" ht="12.7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</row>
    <row r="42" spans="1:50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</row>
    <row r="43" spans="1:50" ht="12.7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</row>
    <row r="44" spans="1:50" ht="12.7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</row>
    <row r="45" spans="1:50" ht="12.7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</row>
    <row r="46" spans="1:50" ht="12.7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</row>
    <row r="47" spans="1:50" ht="12.7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</row>
    <row r="48" spans="1:50" ht="12.7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</row>
    <row r="49" spans="1:50" ht="12.7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</row>
    <row r="50" spans="1:50" ht="12.7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</row>
    <row r="51" spans="1:50" ht="12.7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</row>
    <row r="52" spans="1:50" ht="12.7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</row>
    <row r="53" spans="1:50" ht="12.7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</row>
    <row r="54" spans="1:50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</row>
    <row r="55" spans="1:50" ht="12.7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</row>
    <row r="56" spans="32:50" ht="12.75"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</row>
    <row r="57" spans="32:50" ht="12.75"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</row>
    <row r="58" spans="32:50" ht="12.75"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</row>
    <row r="59" spans="32:50" ht="12.75"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</row>
    <row r="60" spans="32:50" ht="12.75"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</row>
    <row r="61" spans="32:50" ht="12.75"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</row>
    <row r="62" spans="32:50" ht="12.75"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</row>
    <row r="63" spans="32:50" ht="12.75"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</row>
    <row r="64" spans="32:50" ht="12.75"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</row>
    <row r="65" spans="32:50" ht="12.75"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</row>
    <row r="66" spans="32:50" ht="12.75"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</row>
    <row r="67" spans="32:50" ht="12.75"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</row>
    <row r="68" spans="32:50" ht="12.75"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</row>
    <row r="69" spans="32:50" ht="12.75"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</row>
    <row r="70" spans="32:50" ht="12.75"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</row>
    <row r="71" spans="32:50" ht="12.75"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</row>
    <row r="72" spans="32:50" ht="12.75"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</row>
    <row r="73" spans="32:50" ht="12.75"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</row>
    <row r="74" spans="32:50" ht="12.75"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</row>
    <row r="75" spans="32:50" ht="12.75"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</row>
    <row r="76" spans="32:50" ht="12.75"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</row>
    <row r="77" spans="32:50" ht="12.75"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</row>
    <row r="78" spans="32:50" ht="12.75"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</row>
    <row r="79" spans="32:50" ht="12.75"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</row>
    <row r="80" spans="32:50" ht="12.75"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</row>
    <row r="81" spans="32:50" ht="12.75"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</row>
    <row r="82" spans="32:50" ht="12.75"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</row>
    <row r="83" spans="32:50" ht="12.75"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</row>
    <row r="84" spans="32:50" ht="12.75"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</row>
    <row r="85" spans="32:50" ht="12.75"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</row>
    <row r="86" spans="32:50" ht="12.75"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</row>
    <row r="87" spans="32:50" ht="12.75"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</row>
    <row r="88" spans="32:50" ht="12.75"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</row>
    <row r="89" spans="32:50" ht="12.75"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</row>
    <row r="90" spans="32:50" ht="12.75"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</row>
    <row r="91" spans="32:50" ht="12.75"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</row>
    <row r="92" spans="32:50" ht="12.75"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</row>
    <row r="93" spans="32:50" ht="12.75"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</row>
    <row r="94" spans="32:50" ht="12.75"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</row>
    <row r="95" spans="32:50" ht="12.75"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</row>
    <row r="96" spans="32:50" ht="12.75"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</row>
    <row r="97" spans="32:50" ht="12.75"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</row>
    <row r="98" spans="32:50" ht="12.75"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</row>
    <row r="99" spans="32:50" ht="12.75"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</row>
    <row r="100" spans="32:50" ht="12.75"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</row>
    <row r="101" spans="32:50" ht="12.75"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</row>
    <row r="102" spans="32:50" ht="12.75"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</row>
    <row r="103" spans="32:50" ht="12.75"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</row>
    <row r="104" spans="32:50" ht="12.75"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</row>
    <row r="105" spans="32:50" ht="12.75"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</row>
    <row r="106" spans="32:50" ht="12.75"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</row>
    <row r="107" spans="32:50" ht="12.75"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</row>
    <row r="108" spans="32:50" ht="12.75"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</row>
    <row r="109" spans="32:50" ht="12.75"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</row>
    <row r="110" spans="32:50" ht="12.75"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</row>
    <row r="111" spans="32:50" ht="12.75"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</row>
    <row r="112" spans="32:50" ht="12.75"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</row>
    <row r="113" spans="32:50" ht="12.75"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</row>
    <row r="114" spans="32:50" ht="12.75"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</row>
    <row r="115" spans="32:50" ht="12.75"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</row>
    <row r="116" spans="32:50" ht="12.75"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</row>
    <row r="117" spans="32:50" ht="12.75"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</row>
    <row r="118" spans="32:50" ht="12.75"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</row>
    <row r="119" spans="32:50" ht="12.75"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</row>
    <row r="120" spans="32:50" ht="12.75"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</row>
    <row r="121" spans="32:50" ht="12.75"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</row>
    <row r="122" spans="32:50" ht="12.75"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</row>
    <row r="123" spans="32:50" ht="12.75"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</row>
    <row r="124" spans="32:50" ht="12.75"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</row>
    <row r="125" spans="32:50" ht="12.75"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</row>
    <row r="126" spans="32:50" ht="12.75"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</row>
    <row r="127" spans="32:50" ht="12.75"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</row>
    <row r="128" spans="32:50" ht="12.75"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</row>
    <row r="129" spans="32:50" ht="12.75"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</row>
    <row r="130" spans="32:50" ht="12.75"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</row>
    <row r="131" spans="32:50" ht="12.75"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</row>
    <row r="132" spans="32:50" ht="12.75"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</row>
    <row r="133" spans="32:50" ht="12.75"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</row>
    <row r="134" spans="32:50" ht="12.75"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</row>
    <row r="135" spans="32:50" ht="12.75"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</row>
    <row r="136" spans="32:50" ht="12.75"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</row>
    <row r="137" spans="32:50" ht="12.75"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</row>
    <row r="138" spans="32:50" ht="12.75"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</row>
    <row r="139" spans="32:50" ht="12.75"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</row>
    <row r="140" spans="32:50" ht="12.75"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</row>
    <row r="141" spans="32:50" ht="12.75"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</row>
    <row r="142" spans="32:50" ht="12.75"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</row>
    <row r="143" spans="32:50" ht="12.75"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</row>
    <row r="144" spans="32:50" ht="12.75"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</row>
    <row r="145" spans="32:50" ht="12.75"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</row>
    <row r="146" spans="32:50" ht="12.75"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</row>
    <row r="147" spans="32:50" ht="12.75"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</row>
    <row r="148" spans="32:50" ht="12.75"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</row>
    <row r="149" spans="32:50" ht="12.75">
      <c r="AF149" s="164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</row>
    <row r="150" spans="32:50" ht="12.75"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</row>
    <row r="151" spans="32:50" ht="12.75"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</row>
    <row r="152" spans="32:50" ht="12.75"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</row>
    <row r="153" spans="32:50" ht="12.75"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</row>
    <row r="154" spans="32:50" ht="12.75"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</row>
    <row r="155" spans="32:50" ht="12.75"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</row>
    <row r="156" spans="32:50" ht="12.75"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</row>
    <row r="157" spans="32:50" ht="12.75"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</row>
    <row r="158" spans="32:50" ht="12.75"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</row>
    <row r="159" spans="32:50" ht="12.75"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</row>
    <row r="160" spans="32:50" ht="12.75"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</row>
    <row r="161" spans="32:50" ht="12.75"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</row>
    <row r="162" spans="32:50" ht="12.75"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</row>
    <row r="163" spans="32:50" ht="12.75"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</row>
    <row r="164" spans="32:50" ht="12.75"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</row>
    <row r="165" spans="32:50" ht="12.75"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</row>
    <row r="166" spans="32:50" ht="12.75"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</row>
    <row r="167" spans="32:50" ht="12.75">
      <c r="AF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</row>
    <row r="168" spans="32:50" ht="12.75"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</row>
    <row r="169" spans="32:50" ht="12.75"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</row>
    <row r="170" spans="32:50" ht="12.75"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</row>
    <row r="171" spans="32:50" ht="12.75"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</row>
    <row r="172" spans="32:50" ht="12.75"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</row>
    <row r="173" spans="32:50" ht="12.75"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</row>
    <row r="174" spans="32:50" ht="12.75"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</row>
    <row r="175" spans="32:50" ht="12.75"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</row>
    <row r="176" spans="32:50" ht="12.75"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</row>
    <row r="177" spans="32:50" ht="12.75"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</row>
    <row r="178" spans="32:50" ht="12.75"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</row>
    <row r="179" spans="32:50" ht="12.75"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</row>
    <row r="180" spans="32:50" ht="12.75"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</row>
    <row r="181" spans="32:50" ht="12.75"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</row>
    <row r="182" spans="32:50" ht="12.75"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</row>
    <row r="183" spans="32:50" ht="12.75"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</row>
    <row r="184" spans="32:50" ht="12.75"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</row>
    <row r="185" spans="32:50" ht="12.75"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</row>
    <row r="186" spans="32:50" ht="12.75"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</row>
    <row r="187" spans="32:50" ht="12.75"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</row>
    <row r="188" spans="32:50" ht="12.75"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</row>
    <row r="189" spans="32:50" ht="12.75"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</row>
    <row r="190" spans="32:50" ht="12.75"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</row>
    <row r="191" spans="32:50" ht="12.75"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</row>
    <row r="192" spans="32:50" ht="12.75"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</row>
    <row r="193" spans="32:50" ht="12.75"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</row>
    <row r="194" spans="32:50" ht="12.75"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</row>
    <row r="195" spans="32:50" ht="12.75">
      <c r="AF195" s="164"/>
      <c r="AG195" s="164"/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</row>
    <row r="196" spans="32:50" ht="12.75">
      <c r="AF196" s="164"/>
      <c r="AG196" s="164"/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</row>
    <row r="197" spans="32:50" ht="12.75">
      <c r="AF197" s="164"/>
      <c r="AG197" s="164"/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</row>
    <row r="198" spans="32:50" ht="12.75">
      <c r="AF198" s="164"/>
      <c r="AG198" s="164"/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</row>
    <row r="199" spans="32:50" ht="12.75"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</row>
    <row r="200" spans="32:50" ht="12.75"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</row>
    <row r="201" spans="32:50" ht="12.75"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</row>
    <row r="202" spans="32:50" ht="12.75"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</row>
    <row r="203" spans="32:50" ht="12.75"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</row>
    <row r="204" spans="32:50" ht="12.75"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</row>
    <row r="205" spans="32:50" ht="12.75"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</row>
    <row r="206" spans="32:50" ht="12.75"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</row>
    <row r="207" spans="32:50" ht="12.75"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</row>
    <row r="208" spans="32:50" ht="12.75"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</row>
    <row r="209" spans="32:50" ht="12.75"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</row>
    <row r="210" spans="32:50" ht="12.75"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</row>
    <row r="211" spans="32:50" ht="12.75"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</row>
    <row r="212" spans="32:50" ht="12.75"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</row>
    <row r="213" spans="32:50" ht="12.75"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</row>
    <row r="214" spans="32:50" ht="12.75"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</row>
    <row r="215" spans="32:50" ht="12.75"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</row>
    <row r="216" spans="32:50" ht="12.75"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</row>
    <row r="217" spans="32:50" ht="12.75"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</row>
    <row r="218" spans="32:50" ht="12.75"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</row>
    <row r="219" spans="32:50" ht="12.75"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</row>
    <row r="220" spans="32:50" ht="12.75"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</row>
    <row r="221" spans="32:50" ht="12.75"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</row>
    <row r="222" spans="32:50" ht="12.75"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</row>
    <row r="223" spans="32:50" ht="12.75"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</row>
    <row r="224" spans="32:50" ht="12.75"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</row>
    <row r="225" spans="32:50" ht="12.75"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</row>
    <row r="226" spans="32:50" ht="12.75"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</row>
    <row r="227" spans="32:50" ht="12.75"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</row>
    <row r="228" spans="32:50" ht="12.75"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</row>
    <row r="229" spans="32:50" ht="12.75"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</row>
    <row r="230" spans="32:50" ht="12.75"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</row>
    <row r="231" spans="32:50" ht="12.75">
      <c r="AF231" s="164"/>
      <c r="AG231" s="164"/>
      <c r="AH231" s="164"/>
      <c r="AI231" s="164"/>
      <c r="AJ231" s="164"/>
      <c r="AK231" s="164"/>
      <c r="AL231" s="164"/>
      <c r="AM231" s="164"/>
      <c r="AN231" s="164"/>
      <c r="AO231" s="164"/>
      <c r="AP231" s="164"/>
      <c r="AQ231" s="164"/>
      <c r="AR231" s="164"/>
      <c r="AS231" s="164"/>
      <c r="AT231" s="164"/>
      <c r="AU231" s="164"/>
      <c r="AV231" s="164"/>
      <c r="AW231" s="164"/>
      <c r="AX231" s="164"/>
    </row>
    <row r="232" spans="32:50" ht="12.75"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164"/>
      <c r="AT232" s="164"/>
      <c r="AU232" s="164"/>
      <c r="AV232" s="164"/>
      <c r="AW232" s="164"/>
      <c r="AX232" s="164"/>
    </row>
    <row r="233" spans="32:50" ht="12.75"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164"/>
      <c r="AT233" s="164"/>
      <c r="AU233" s="164"/>
      <c r="AV233" s="164"/>
      <c r="AW233" s="164"/>
      <c r="AX233" s="164"/>
    </row>
    <row r="234" spans="32:50" ht="12.75">
      <c r="AF234" s="164"/>
      <c r="AG234" s="164"/>
      <c r="AH234" s="164"/>
      <c r="AI234" s="164"/>
      <c r="AJ234" s="164"/>
      <c r="AK234" s="164"/>
      <c r="AL234" s="164"/>
      <c r="AM234" s="164"/>
      <c r="AN234" s="164"/>
      <c r="AO234" s="164"/>
      <c r="AP234" s="164"/>
      <c r="AQ234" s="164"/>
      <c r="AR234" s="164"/>
      <c r="AS234" s="164"/>
      <c r="AT234" s="164"/>
      <c r="AU234" s="164"/>
      <c r="AV234" s="164"/>
      <c r="AW234" s="164"/>
      <c r="AX234" s="164"/>
    </row>
    <row r="235" spans="32:50" ht="12.75">
      <c r="AF235" s="164"/>
      <c r="AG235" s="164"/>
      <c r="AH235" s="164"/>
      <c r="AI235" s="164"/>
      <c r="AJ235" s="164"/>
      <c r="AK235" s="164"/>
      <c r="AL235" s="164"/>
      <c r="AM235" s="164"/>
      <c r="AN235" s="164"/>
      <c r="AO235" s="164"/>
      <c r="AP235" s="164"/>
      <c r="AQ235" s="164"/>
      <c r="AR235" s="164"/>
      <c r="AS235" s="164"/>
      <c r="AT235" s="164"/>
      <c r="AU235" s="164"/>
      <c r="AV235" s="164"/>
      <c r="AW235" s="164"/>
      <c r="AX235" s="164"/>
    </row>
    <row r="236" spans="32:50" ht="12.75">
      <c r="AF236" s="164"/>
      <c r="AG236" s="164"/>
      <c r="AH236" s="164"/>
      <c r="AI236" s="164"/>
      <c r="AJ236" s="164"/>
      <c r="AK236" s="164"/>
      <c r="AL236" s="164"/>
      <c r="AM236" s="164"/>
      <c r="AN236" s="164"/>
      <c r="AO236" s="164"/>
      <c r="AP236" s="164"/>
      <c r="AQ236" s="164"/>
      <c r="AR236" s="164"/>
      <c r="AS236" s="164"/>
      <c r="AT236" s="164"/>
      <c r="AU236" s="164"/>
      <c r="AV236" s="164"/>
      <c r="AW236" s="164"/>
      <c r="AX236" s="164"/>
    </row>
    <row r="237" spans="32:50" ht="12.75">
      <c r="AF237" s="164"/>
      <c r="AG237" s="164"/>
      <c r="AH237" s="164"/>
      <c r="AI237" s="164"/>
      <c r="AJ237" s="164"/>
      <c r="AK237" s="164"/>
      <c r="AL237" s="164"/>
      <c r="AM237" s="164"/>
      <c r="AN237" s="164"/>
      <c r="AO237" s="164"/>
      <c r="AP237" s="164"/>
      <c r="AQ237" s="164"/>
      <c r="AR237" s="164"/>
      <c r="AS237" s="164"/>
      <c r="AT237" s="164"/>
      <c r="AU237" s="164"/>
      <c r="AV237" s="164"/>
      <c r="AW237" s="164"/>
      <c r="AX237" s="164"/>
    </row>
    <row r="238" spans="32:50" ht="12.75">
      <c r="AF238" s="164"/>
      <c r="AG238" s="164"/>
      <c r="AH238" s="164"/>
      <c r="AI238" s="164"/>
      <c r="AJ238" s="164"/>
      <c r="AK238" s="164"/>
      <c r="AL238" s="164"/>
      <c r="AM238" s="164"/>
      <c r="AN238" s="164"/>
      <c r="AO238" s="164"/>
      <c r="AP238" s="164"/>
      <c r="AQ238" s="164"/>
      <c r="AR238" s="164"/>
      <c r="AS238" s="164"/>
      <c r="AT238" s="164"/>
      <c r="AU238" s="164"/>
      <c r="AV238" s="164"/>
      <c r="AW238" s="164"/>
      <c r="AX238" s="164"/>
    </row>
    <row r="239" spans="32:50" ht="12.75">
      <c r="AF239" s="164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</row>
    <row r="240" spans="32:50" ht="12.75">
      <c r="AF240" s="164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</row>
    <row r="241" spans="32:50" ht="12.75"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</row>
    <row r="242" spans="32:50" ht="12.75">
      <c r="AF242" s="164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</row>
    <row r="243" spans="32:50" ht="12.75">
      <c r="AF243" s="164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</row>
    <row r="244" spans="32:50" ht="12.75">
      <c r="AF244" s="164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</row>
    <row r="245" spans="32:50" ht="12.75"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</row>
    <row r="246" spans="32:50" ht="12.75"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R246" s="164"/>
      <c r="AS246" s="164"/>
      <c r="AT246" s="164"/>
      <c r="AU246" s="164"/>
      <c r="AV246" s="164"/>
      <c r="AW246" s="164"/>
      <c r="AX246" s="164"/>
    </row>
    <row r="247" spans="32:50" ht="12.75"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</row>
    <row r="248" spans="32:50" ht="12.75"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</row>
    <row r="249" spans="32:50" ht="12.75"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</row>
    <row r="250" spans="32:50" ht="12.75"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</row>
    <row r="251" spans="32:50" ht="12.75"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</row>
    <row r="252" spans="32:50" ht="12.75"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</row>
    <row r="253" spans="32:50" ht="12.75"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</row>
    <row r="254" spans="32:50" ht="12.75"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R254" s="164"/>
      <c r="AS254" s="164"/>
      <c r="AT254" s="164"/>
      <c r="AU254" s="164"/>
      <c r="AV254" s="164"/>
      <c r="AW254" s="164"/>
      <c r="AX254" s="164"/>
    </row>
    <row r="255" spans="32:50" ht="12.75"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R255" s="164"/>
      <c r="AS255" s="164"/>
      <c r="AT255" s="164"/>
      <c r="AU255" s="164"/>
      <c r="AV255" s="164"/>
      <c r="AW255" s="164"/>
      <c r="AX255" s="164"/>
    </row>
    <row r="256" spans="32:50" ht="12.75"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R256" s="164"/>
      <c r="AS256" s="164"/>
      <c r="AT256" s="164"/>
      <c r="AU256" s="164"/>
      <c r="AV256" s="164"/>
      <c r="AW256" s="164"/>
      <c r="AX256" s="164"/>
    </row>
    <row r="257" spans="32:50" ht="12.75"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R257" s="164"/>
      <c r="AS257" s="164"/>
      <c r="AT257" s="164"/>
      <c r="AU257" s="164"/>
      <c r="AV257" s="164"/>
      <c r="AW257" s="164"/>
      <c r="AX257" s="164"/>
    </row>
    <row r="258" spans="32:50" ht="12.75"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</row>
    <row r="259" spans="32:50" ht="12.75"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</row>
    <row r="260" spans="32:50" ht="12.75"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</row>
    <row r="261" spans="32:50" ht="12.75"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</row>
    <row r="262" spans="32:50" ht="12.75"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</row>
    <row r="263" spans="32:50" ht="12.75"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</row>
    <row r="264" spans="32:50" ht="12.75"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</row>
    <row r="265" spans="32:50" ht="12.75"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</row>
    <row r="266" spans="32:50" ht="12.75"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</row>
    <row r="267" spans="32:50" ht="12.75"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4"/>
      <c r="AT267" s="164"/>
      <c r="AU267" s="164"/>
      <c r="AV267" s="164"/>
      <c r="AW267" s="164"/>
      <c r="AX267" s="164"/>
    </row>
    <row r="268" spans="32:50" ht="12.75"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4"/>
      <c r="AT268" s="164"/>
      <c r="AU268" s="164"/>
      <c r="AV268" s="164"/>
      <c r="AW268" s="164"/>
      <c r="AX268" s="164"/>
    </row>
    <row r="269" spans="32:50" ht="12.75"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4"/>
      <c r="AT269" s="164"/>
      <c r="AU269" s="164"/>
      <c r="AV269" s="164"/>
      <c r="AW269" s="164"/>
      <c r="AX269" s="164"/>
    </row>
    <row r="270" spans="32:50" ht="12.75"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4"/>
      <c r="AT270" s="164"/>
      <c r="AU270" s="164"/>
      <c r="AV270" s="164"/>
      <c r="AW270" s="164"/>
      <c r="AX270" s="164"/>
    </row>
    <row r="271" spans="32:50" ht="12.75"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4"/>
      <c r="AT271" s="164"/>
      <c r="AU271" s="164"/>
      <c r="AV271" s="164"/>
      <c r="AW271" s="164"/>
      <c r="AX271" s="164"/>
    </row>
    <row r="272" spans="32:50" ht="12.75"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4"/>
      <c r="AT272" s="164"/>
      <c r="AU272" s="164"/>
      <c r="AV272" s="164"/>
      <c r="AW272" s="164"/>
      <c r="AX272" s="164"/>
    </row>
    <row r="273" spans="32:50" ht="12.75"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4"/>
      <c r="AT273" s="164"/>
      <c r="AU273" s="164"/>
      <c r="AV273" s="164"/>
      <c r="AW273" s="164"/>
      <c r="AX273" s="164"/>
    </row>
    <row r="274" spans="32:50" ht="12.75">
      <c r="AF274" s="164"/>
      <c r="AG274" s="164"/>
      <c r="AH274" s="164"/>
      <c r="AI274" s="164"/>
      <c r="AJ274" s="164"/>
      <c r="AK274" s="164"/>
      <c r="AL274" s="164"/>
      <c r="AM274" s="164"/>
      <c r="AN274" s="164"/>
      <c r="AO274" s="164"/>
      <c r="AP274" s="164"/>
      <c r="AQ274" s="164"/>
      <c r="AR274" s="164"/>
      <c r="AS274" s="164"/>
      <c r="AT274" s="164"/>
      <c r="AU274" s="164"/>
      <c r="AV274" s="164"/>
      <c r="AW274" s="164"/>
      <c r="AX274" s="164"/>
    </row>
    <row r="275" spans="32:50" ht="12.75"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</row>
    <row r="276" spans="32:50" ht="12.75"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</row>
    <row r="277" spans="32:50" ht="12.75"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</row>
    <row r="278" spans="32:50" ht="12.75"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</row>
    <row r="279" spans="32:50" ht="12.75"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</row>
    <row r="280" spans="32:50" ht="12.75"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</row>
    <row r="281" spans="32:50" ht="12.75"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</row>
    <row r="282" spans="32:50" ht="12.75"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</row>
    <row r="283" spans="32:50" ht="12.75"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</row>
    <row r="284" spans="32:50" ht="12.75"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</row>
    <row r="285" spans="32:50" ht="12.75"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4"/>
      <c r="AT285" s="164"/>
      <c r="AU285" s="164"/>
      <c r="AV285" s="164"/>
      <c r="AW285" s="164"/>
      <c r="AX285" s="164"/>
    </row>
    <row r="286" spans="32:50" ht="12.75"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</row>
    <row r="287" spans="32:50" ht="12.75"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</row>
    <row r="288" spans="32:50" ht="12.75"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</row>
    <row r="289" spans="32:50" ht="12.75">
      <c r="AF289" s="164"/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</row>
    <row r="290" spans="32:50" ht="12.75">
      <c r="AF290" s="164"/>
      <c r="AG290" s="164"/>
      <c r="AH290" s="164"/>
      <c r="AI290" s="164"/>
      <c r="AJ290" s="164"/>
      <c r="AK290" s="164"/>
      <c r="AL290" s="164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</row>
    <row r="291" spans="32:50" ht="12.75">
      <c r="AF291" s="164"/>
      <c r="AG291" s="164"/>
      <c r="AH291" s="164"/>
      <c r="AI291" s="164"/>
      <c r="AJ291" s="164"/>
      <c r="AK291" s="164"/>
      <c r="AL291" s="164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</row>
    <row r="292" spans="32:50" ht="12.75">
      <c r="AF292" s="164"/>
      <c r="AG292" s="164"/>
      <c r="AH292" s="164"/>
      <c r="AI292" s="164"/>
      <c r="AJ292" s="164"/>
      <c r="AK292" s="164"/>
      <c r="AL292" s="164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</row>
    <row r="293" spans="32:50" ht="12.75">
      <c r="AF293" s="164"/>
      <c r="AG293" s="164"/>
      <c r="AH293" s="164"/>
      <c r="AI293" s="164"/>
      <c r="AJ293" s="164"/>
      <c r="AK293" s="164"/>
      <c r="AL293" s="164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</row>
    <row r="294" spans="32:50" ht="12.75"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</row>
    <row r="295" spans="32:50" ht="12.75">
      <c r="AF295" s="164"/>
      <c r="AG295" s="164"/>
      <c r="AH295" s="164"/>
      <c r="AI295" s="164"/>
      <c r="AJ295" s="164"/>
      <c r="AK295" s="164"/>
      <c r="AL295" s="164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</row>
    <row r="296" spans="32:50" ht="12.75">
      <c r="AF296" s="164"/>
      <c r="AG296" s="164"/>
      <c r="AH296" s="164"/>
      <c r="AI296" s="164"/>
      <c r="AJ296" s="164"/>
      <c r="AK296" s="164"/>
      <c r="AL296" s="164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</row>
    <row r="297" spans="32:50" ht="12.75"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</row>
    <row r="298" spans="32:50" ht="12.75">
      <c r="AF298" s="164"/>
      <c r="AG298" s="164"/>
      <c r="AH298" s="164"/>
      <c r="AI298" s="164"/>
      <c r="AJ298" s="164"/>
      <c r="AK298" s="164"/>
      <c r="AL298" s="164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</row>
    <row r="299" spans="32:50" ht="12.75">
      <c r="AF299" s="164"/>
      <c r="AG299" s="164"/>
      <c r="AH299" s="164"/>
      <c r="AI299" s="164"/>
      <c r="AJ299" s="164"/>
      <c r="AK299" s="164"/>
      <c r="AL299" s="164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</row>
    <row r="300" spans="32:50" ht="12.75">
      <c r="AF300" s="164"/>
      <c r="AG300" s="164"/>
      <c r="AH300" s="164"/>
      <c r="AI300" s="164"/>
      <c r="AJ300" s="164"/>
      <c r="AK300" s="164"/>
      <c r="AL300" s="164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</row>
    <row r="301" spans="32:50" ht="12.75">
      <c r="AF301" s="164"/>
      <c r="AG301" s="164"/>
      <c r="AH301" s="164"/>
      <c r="AI301" s="164"/>
      <c r="AJ301" s="164"/>
      <c r="AK301" s="164"/>
      <c r="AL301" s="164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</row>
    <row r="302" spans="32:50" ht="12.75">
      <c r="AF302" s="164"/>
      <c r="AG302" s="164"/>
      <c r="AH302" s="164"/>
      <c r="AI302" s="164"/>
      <c r="AJ302" s="164"/>
      <c r="AK302" s="164"/>
      <c r="AL302" s="164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</row>
    <row r="303" spans="32:50" ht="12.75"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</row>
    <row r="304" spans="32:50" ht="12.75">
      <c r="AF304" s="164"/>
      <c r="AG304" s="164"/>
      <c r="AH304" s="164"/>
      <c r="AI304" s="164"/>
      <c r="AJ304" s="164"/>
      <c r="AK304" s="164"/>
      <c r="AL304" s="164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</row>
    <row r="305" spans="32:50" ht="12.75">
      <c r="AF305" s="164"/>
      <c r="AG305" s="164"/>
      <c r="AH305" s="164"/>
      <c r="AI305" s="164"/>
      <c r="AJ305" s="164"/>
      <c r="AK305" s="164"/>
      <c r="AL305" s="164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</row>
    <row r="306" spans="32:50" ht="12.75">
      <c r="AF306" s="164"/>
      <c r="AG306" s="164"/>
      <c r="AH306" s="164"/>
      <c r="AI306" s="164"/>
      <c r="AJ306" s="164"/>
      <c r="AK306" s="164"/>
      <c r="AL306" s="164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</row>
    <row r="307" spans="32:50" ht="12.75">
      <c r="AF307" s="164"/>
      <c r="AG307" s="164"/>
      <c r="AH307" s="164"/>
      <c r="AI307" s="164"/>
      <c r="AJ307" s="164"/>
      <c r="AK307" s="164"/>
      <c r="AL307" s="164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</row>
    <row r="308" spans="32:50" ht="12.75"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</row>
    <row r="309" spans="32:50" ht="12.75">
      <c r="AF309" s="164"/>
      <c r="AG309" s="164"/>
      <c r="AH309" s="164"/>
      <c r="AI309" s="164"/>
      <c r="AJ309" s="164"/>
      <c r="AK309" s="164"/>
      <c r="AL309" s="164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</row>
    <row r="310" spans="32:50" ht="12.75">
      <c r="AF310" s="164"/>
      <c r="AG310" s="164"/>
      <c r="AH310" s="164"/>
      <c r="AI310" s="164"/>
      <c r="AJ310" s="164"/>
      <c r="AK310" s="164"/>
      <c r="AL310" s="164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</row>
    <row r="311" spans="32:50" ht="12.75">
      <c r="AF311" s="164"/>
      <c r="AG311" s="164"/>
      <c r="AH311" s="164"/>
      <c r="AI311" s="164"/>
      <c r="AJ311" s="164"/>
      <c r="AK311" s="164"/>
      <c r="AL311" s="164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</row>
    <row r="312" spans="32:50" ht="12.75"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</row>
    <row r="313" spans="32:50" ht="12.75"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</row>
    <row r="314" spans="32:50" ht="12.75"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</row>
    <row r="315" spans="32:50" ht="12.75"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</row>
    <row r="316" spans="32:50" ht="12.75"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</row>
    <row r="317" spans="32:50" ht="12.75"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</row>
    <row r="318" spans="32:50" ht="12.75"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</row>
    <row r="319" spans="32:50" ht="12.75"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</row>
    <row r="320" spans="32:50" ht="12.75"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</row>
    <row r="321" spans="32:50" ht="12.75">
      <c r="AF321" s="164"/>
      <c r="AG321" s="164"/>
      <c r="AH321" s="164"/>
      <c r="AI321" s="164"/>
      <c r="AJ321" s="164"/>
      <c r="AK321" s="164"/>
      <c r="AL321" s="164"/>
      <c r="AM321" s="164"/>
      <c r="AN321" s="164"/>
      <c r="AO321" s="164"/>
      <c r="AP321" s="164"/>
      <c r="AQ321" s="164"/>
      <c r="AR321" s="164"/>
      <c r="AS321" s="164"/>
      <c r="AT321" s="164"/>
      <c r="AU321" s="164"/>
      <c r="AV321" s="164"/>
      <c r="AW321" s="164"/>
      <c r="AX321" s="164"/>
    </row>
    <row r="322" spans="32:50" ht="12.75">
      <c r="AF322" s="164"/>
      <c r="AG322" s="164"/>
      <c r="AH322" s="164"/>
      <c r="AI322" s="164"/>
      <c r="AJ322" s="164"/>
      <c r="AK322" s="164"/>
      <c r="AL322" s="164"/>
      <c r="AM322" s="164"/>
      <c r="AN322" s="164"/>
      <c r="AO322" s="164"/>
      <c r="AP322" s="164"/>
      <c r="AQ322" s="164"/>
      <c r="AR322" s="164"/>
      <c r="AS322" s="164"/>
      <c r="AT322" s="164"/>
      <c r="AU322" s="164"/>
      <c r="AV322" s="164"/>
      <c r="AW322" s="164"/>
      <c r="AX322" s="164"/>
    </row>
    <row r="323" spans="32:50" ht="12.75">
      <c r="AF323" s="164"/>
      <c r="AG323" s="164"/>
      <c r="AH323" s="164"/>
      <c r="AI323" s="164"/>
      <c r="AJ323" s="164"/>
      <c r="AK323" s="164"/>
      <c r="AL323" s="164"/>
      <c r="AM323" s="164"/>
      <c r="AN323" s="164"/>
      <c r="AO323" s="164"/>
      <c r="AP323" s="164"/>
      <c r="AQ323" s="164"/>
      <c r="AR323" s="164"/>
      <c r="AS323" s="164"/>
      <c r="AT323" s="164"/>
      <c r="AU323" s="164"/>
      <c r="AV323" s="164"/>
      <c r="AW323" s="164"/>
      <c r="AX323" s="164"/>
    </row>
    <row r="324" spans="32:50" ht="12.75">
      <c r="AF324" s="164"/>
      <c r="AG324" s="164"/>
      <c r="AH324" s="164"/>
      <c r="AI324" s="164"/>
      <c r="AJ324" s="164"/>
      <c r="AK324" s="164"/>
      <c r="AL324" s="164"/>
      <c r="AM324" s="164"/>
      <c r="AN324" s="164"/>
      <c r="AO324" s="164"/>
      <c r="AP324" s="164"/>
      <c r="AQ324" s="164"/>
      <c r="AR324" s="164"/>
      <c r="AS324" s="164"/>
      <c r="AT324" s="164"/>
      <c r="AU324" s="164"/>
      <c r="AV324" s="164"/>
      <c r="AW324" s="164"/>
      <c r="AX324" s="164"/>
    </row>
    <row r="325" spans="32:50" ht="12.75">
      <c r="AF325" s="164"/>
      <c r="AG325" s="164"/>
      <c r="AH325" s="164"/>
      <c r="AI325" s="164"/>
      <c r="AJ325" s="164"/>
      <c r="AK325" s="164"/>
      <c r="AL325" s="164"/>
      <c r="AM325" s="164"/>
      <c r="AN325" s="164"/>
      <c r="AO325" s="164"/>
      <c r="AP325" s="164"/>
      <c r="AQ325" s="164"/>
      <c r="AR325" s="164"/>
      <c r="AS325" s="164"/>
      <c r="AT325" s="164"/>
      <c r="AU325" s="164"/>
      <c r="AV325" s="164"/>
      <c r="AW325" s="164"/>
      <c r="AX325" s="164"/>
    </row>
    <row r="326" spans="32:50" ht="12.75">
      <c r="AF326" s="164"/>
      <c r="AG326" s="164"/>
      <c r="AH326" s="164"/>
      <c r="AI326" s="164"/>
      <c r="AJ326" s="164"/>
      <c r="AK326" s="164"/>
      <c r="AL326" s="164"/>
      <c r="AM326" s="164"/>
      <c r="AN326" s="164"/>
      <c r="AO326" s="164"/>
      <c r="AP326" s="164"/>
      <c r="AQ326" s="164"/>
      <c r="AR326" s="164"/>
      <c r="AS326" s="164"/>
      <c r="AT326" s="164"/>
      <c r="AU326" s="164"/>
      <c r="AV326" s="164"/>
      <c r="AW326" s="164"/>
      <c r="AX326" s="164"/>
    </row>
    <row r="327" spans="32:50" ht="12.75">
      <c r="AF327" s="164"/>
      <c r="AG327" s="164"/>
      <c r="AH327" s="164"/>
      <c r="AI327" s="164"/>
      <c r="AJ327" s="164"/>
      <c r="AK327" s="164"/>
      <c r="AL327" s="164"/>
      <c r="AM327" s="164"/>
      <c r="AN327" s="164"/>
      <c r="AO327" s="164"/>
      <c r="AP327" s="164"/>
      <c r="AQ327" s="164"/>
      <c r="AR327" s="164"/>
      <c r="AS327" s="164"/>
      <c r="AT327" s="164"/>
      <c r="AU327" s="164"/>
      <c r="AV327" s="164"/>
      <c r="AW327" s="164"/>
      <c r="AX327" s="164"/>
    </row>
    <row r="328" spans="32:50" ht="12.75">
      <c r="AF328" s="164"/>
      <c r="AG328" s="164"/>
      <c r="AH328" s="164"/>
      <c r="AI328" s="164"/>
      <c r="AJ328" s="164"/>
      <c r="AK328" s="164"/>
      <c r="AL328" s="164"/>
      <c r="AM328" s="164"/>
      <c r="AN328" s="164"/>
      <c r="AO328" s="164"/>
      <c r="AP328" s="164"/>
      <c r="AQ328" s="164"/>
      <c r="AR328" s="164"/>
      <c r="AS328" s="164"/>
      <c r="AT328" s="164"/>
      <c r="AU328" s="164"/>
      <c r="AV328" s="164"/>
      <c r="AW328" s="164"/>
      <c r="AX328" s="164"/>
    </row>
    <row r="329" spans="32:50" ht="12.75">
      <c r="AF329" s="164"/>
      <c r="AG329" s="164"/>
      <c r="AH329" s="164"/>
      <c r="AI329" s="164"/>
      <c r="AJ329" s="164"/>
      <c r="AK329" s="164"/>
      <c r="AL329" s="164"/>
      <c r="AM329" s="164"/>
      <c r="AN329" s="164"/>
      <c r="AO329" s="164"/>
      <c r="AP329" s="164"/>
      <c r="AQ329" s="164"/>
      <c r="AR329" s="164"/>
      <c r="AS329" s="164"/>
      <c r="AT329" s="164"/>
      <c r="AU329" s="164"/>
      <c r="AV329" s="164"/>
      <c r="AW329" s="164"/>
      <c r="AX329" s="164"/>
    </row>
    <row r="330" spans="32:50" ht="12.75">
      <c r="AF330" s="164"/>
      <c r="AG330" s="164"/>
      <c r="AH330" s="164"/>
      <c r="AI330" s="164"/>
      <c r="AJ330" s="164"/>
      <c r="AK330" s="164"/>
      <c r="AL330" s="164"/>
      <c r="AM330" s="164"/>
      <c r="AN330" s="164"/>
      <c r="AO330" s="164"/>
      <c r="AP330" s="164"/>
      <c r="AQ330" s="164"/>
      <c r="AR330" s="164"/>
      <c r="AS330" s="164"/>
      <c r="AT330" s="164"/>
      <c r="AU330" s="164"/>
      <c r="AV330" s="164"/>
      <c r="AW330" s="164"/>
      <c r="AX330" s="164"/>
    </row>
    <row r="331" spans="32:50" ht="12.75">
      <c r="AF331" s="164"/>
      <c r="AG331" s="164"/>
      <c r="AH331" s="164"/>
      <c r="AI331" s="164"/>
      <c r="AJ331" s="164"/>
      <c r="AK331" s="164"/>
      <c r="AL331" s="164"/>
      <c r="AM331" s="164"/>
      <c r="AN331" s="164"/>
      <c r="AO331" s="164"/>
      <c r="AP331" s="164"/>
      <c r="AQ331" s="164"/>
      <c r="AR331" s="164"/>
      <c r="AS331" s="164"/>
      <c r="AT331" s="164"/>
      <c r="AU331" s="164"/>
      <c r="AV331" s="164"/>
      <c r="AW331" s="164"/>
      <c r="AX331" s="164"/>
    </row>
    <row r="332" spans="32:50" ht="12.75">
      <c r="AF332" s="164"/>
      <c r="AG332" s="164"/>
      <c r="AH332" s="164"/>
      <c r="AI332" s="164"/>
      <c r="AJ332" s="164"/>
      <c r="AK332" s="164"/>
      <c r="AL332" s="164"/>
      <c r="AM332" s="164"/>
      <c r="AN332" s="164"/>
      <c r="AO332" s="164"/>
      <c r="AP332" s="164"/>
      <c r="AQ332" s="164"/>
      <c r="AR332" s="164"/>
      <c r="AS332" s="164"/>
      <c r="AT332" s="164"/>
      <c r="AU332" s="164"/>
      <c r="AV332" s="164"/>
      <c r="AW332" s="164"/>
      <c r="AX332" s="164"/>
    </row>
    <row r="333" spans="32:50" ht="12.75">
      <c r="AF333" s="164"/>
      <c r="AG333" s="164"/>
      <c r="AH333" s="164"/>
      <c r="AI333" s="164"/>
      <c r="AJ333" s="164"/>
      <c r="AK333" s="164"/>
      <c r="AL333" s="164"/>
      <c r="AM333" s="164"/>
      <c r="AN333" s="164"/>
      <c r="AO333" s="164"/>
      <c r="AP333" s="164"/>
      <c r="AQ333" s="164"/>
      <c r="AR333" s="164"/>
      <c r="AS333" s="164"/>
      <c r="AT333" s="164"/>
      <c r="AU333" s="164"/>
      <c r="AV333" s="164"/>
      <c r="AW333" s="164"/>
      <c r="AX333" s="164"/>
    </row>
    <row r="334" spans="32:50" ht="12.75">
      <c r="AF334" s="164"/>
      <c r="AG334" s="164"/>
      <c r="AH334" s="164"/>
      <c r="AI334" s="164"/>
      <c r="AJ334" s="164"/>
      <c r="AK334" s="164"/>
      <c r="AL334" s="164"/>
      <c r="AM334" s="164"/>
      <c r="AN334" s="164"/>
      <c r="AO334" s="164"/>
      <c r="AP334" s="164"/>
      <c r="AQ334" s="164"/>
      <c r="AR334" s="164"/>
      <c r="AS334" s="164"/>
      <c r="AT334" s="164"/>
      <c r="AU334" s="164"/>
      <c r="AV334" s="164"/>
      <c r="AW334" s="164"/>
      <c r="AX334" s="164"/>
    </row>
    <row r="335" spans="32:50" ht="12.75">
      <c r="AF335" s="164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</row>
    <row r="336" spans="32:50" ht="12.75">
      <c r="AF336" s="164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</row>
    <row r="337" spans="32:50" ht="12.75">
      <c r="AF337" s="164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</row>
    <row r="338" spans="32:50" ht="12.75"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</row>
    <row r="339" spans="32:50" ht="12.75">
      <c r="AF339" s="164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</row>
    <row r="340" spans="32:50" ht="12.75">
      <c r="AF340" s="164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</row>
    <row r="341" spans="32:50" ht="12.75">
      <c r="AF341" s="164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</row>
    <row r="342" spans="32:50" ht="12.75">
      <c r="AF342" s="164"/>
      <c r="AG342" s="164"/>
      <c r="AH342" s="164"/>
      <c r="AI342" s="164"/>
      <c r="AJ342" s="164"/>
      <c r="AK342" s="164"/>
      <c r="AL342" s="164"/>
      <c r="AM342" s="164"/>
      <c r="AN342" s="164"/>
      <c r="AO342" s="164"/>
      <c r="AP342" s="164"/>
      <c r="AQ342" s="164"/>
      <c r="AR342" s="164"/>
      <c r="AS342" s="164"/>
      <c r="AT342" s="164"/>
      <c r="AU342" s="164"/>
      <c r="AV342" s="164"/>
      <c r="AW342" s="164"/>
      <c r="AX342" s="164"/>
    </row>
    <row r="343" spans="32:50" ht="12.75">
      <c r="AF343" s="164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</row>
    <row r="344" spans="32:50" ht="12.75">
      <c r="AF344" s="164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</row>
    <row r="345" spans="32:50" ht="12.75">
      <c r="AF345" s="164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</row>
    <row r="346" spans="32:50" ht="12.75">
      <c r="AF346" s="164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</row>
    <row r="347" spans="32:50" ht="12.75">
      <c r="AF347" s="164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</row>
    <row r="348" spans="32:50" ht="12.75">
      <c r="AF348" s="164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</row>
    <row r="349" spans="32:50" ht="12.75">
      <c r="AF349" s="164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</row>
    <row r="350" spans="32:50" ht="12.75">
      <c r="AF350" s="164"/>
      <c r="AG350" s="164"/>
      <c r="AH350" s="164"/>
      <c r="AI350" s="164"/>
      <c r="AJ350" s="164"/>
      <c r="AK350" s="164"/>
      <c r="AL350" s="164"/>
      <c r="AM350" s="164"/>
      <c r="AN350" s="164"/>
      <c r="AO350" s="164"/>
      <c r="AP350" s="164"/>
      <c r="AQ350" s="164"/>
      <c r="AR350" s="164"/>
      <c r="AS350" s="164"/>
      <c r="AT350" s="164"/>
      <c r="AU350" s="164"/>
      <c r="AV350" s="164"/>
      <c r="AW350" s="164"/>
      <c r="AX350" s="164"/>
    </row>
    <row r="351" spans="32:50" ht="12.75">
      <c r="AF351" s="164"/>
      <c r="AG351" s="164"/>
      <c r="AH351" s="164"/>
      <c r="AI351" s="164"/>
      <c r="AJ351" s="164"/>
      <c r="AK351" s="164"/>
      <c r="AL351" s="164"/>
      <c r="AM351" s="164"/>
      <c r="AN351" s="164"/>
      <c r="AO351" s="164"/>
      <c r="AP351" s="164"/>
      <c r="AQ351" s="164"/>
      <c r="AR351" s="164"/>
      <c r="AS351" s="164"/>
      <c r="AT351" s="164"/>
      <c r="AU351" s="164"/>
      <c r="AV351" s="164"/>
      <c r="AW351" s="164"/>
      <c r="AX351" s="164"/>
    </row>
    <row r="352" spans="32:50" ht="12.75">
      <c r="AF352" s="164"/>
      <c r="AG352" s="164"/>
      <c r="AH352" s="164"/>
      <c r="AI352" s="164"/>
      <c r="AJ352" s="164"/>
      <c r="AK352" s="164"/>
      <c r="AL352" s="164"/>
      <c r="AM352" s="164"/>
      <c r="AN352" s="164"/>
      <c r="AO352" s="164"/>
      <c r="AP352" s="164"/>
      <c r="AQ352" s="164"/>
      <c r="AR352" s="164"/>
      <c r="AS352" s="164"/>
      <c r="AT352" s="164"/>
      <c r="AU352" s="164"/>
      <c r="AV352" s="164"/>
      <c r="AW352" s="164"/>
      <c r="AX352" s="164"/>
    </row>
    <row r="353" spans="32:50" ht="12.75">
      <c r="AF353" s="164"/>
      <c r="AG353" s="164"/>
      <c r="AH353" s="164"/>
      <c r="AI353" s="164"/>
      <c r="AJ353" s="164"/>
      <c r="AK353" s="164"/>
      <c r="AL353" s="164"/>
      <c r="AM353" s="164"/>
      <c r="AN353" s="164"/>
      <c r="AO353" s="164"/>
      <c r="AP353" s="164"/>
      <c r="AQ353" s="164"/>
      <c r="AR353" s="164"/>
      <c r="AS353" s="164"/>
      <c r="AT353" s="164"/>
      <c r="AU353" s="164"/>
      <c r="AV353" s="164"/>
      <c r="AW353" s="164"/>
      <c r="AX353" s="164"/>
    </row>
    <row r="354" spans="32:50" ht="12.75">
      <c r="AF354" s="164"/>
      <c r="AG354" s="164"/>
      <c r="AH354" s="164"/>
      <c r="AI354" s="164"/>
      <c r="AJ354" s="164"/>
      <c r="AK354" s="164"/>
      <c r="AL354" s="164"/>
      <c r="AM354" s="164"/>
      <c r="AN354" s="164"/>
      <c r="AO354" s="164"/>
      <c r="AP354" s="164"/>
      <c r="AQ354" s="164"/>
      <c r="AR354" s="164"/>
      <c r="AS354" s="164"/>
      <c r="AT354" s="164"/>
      <c r="AU354" s="164"/>
      <c r="AV354" s="164"/>
      <c r="AW354" s="164"/>
      <c r="AX354" s="164"/>
    </row>
    <row r="355" spans="32:50" ht="12.75">
      <c r="AF355" s="164"/>
      <c r="AG355" s="164"/>
      <c r="AH355" s="164"/>
      <c r="AI355" s="164"/>
      <c r="AJ355" s="164"/>
      <c r="AK355" s="164"/>
      <c r="AL355" s="164"/>
      <c r="AM355" s="164"/>
      <c r="AN355" s="164"/>
      <c r="AO355" s="164"/>
      <c r="AP355" s="164"/>
      <c r="AQ355" s="164"/>
      <c r="AR355" s="164"/>
      <c r="AS355" s="164"/>
      <c r="AT355" s="164"/>
      <c r="AU355" s="164"/>
      <c r="AV355" s="164"/>
      <c r="AW355" s="164"/>
      <c r="AX355" s="164"/>
    </row>
    <row r="356" spans="32:50" ht="12.75">
      <c r="AF356" s="164"/>
      <c r="AG356" s="164"/>
      <c r="AH356" s="164"/>
      <c r="AI356" s="164"/>
      <c r="AJ356" s="164"/>
      <c r="AK356" s="164"/>
      <c r="AL356" s="164"/>
      <c r="AM356" s="164"/>
      <c r="AN356" s="164"/>
      <c r="AO356" s="164"/>
      <c r="AP356" s="164"/>
      <c r="AQ356" s="164"/>
      <c r="AR356" s="164"/>
      <c r="AS356" s="164"/>
      <c r="AT356" s="164"/>
      <c r="AU356" s="164"/>
      <c r="AV356" s="164"/>
      <c r="AW356" s="164"/>
      <c r="AX356" s="164"/>
    </row>
    <row r="357" spans="32:50" ht="12.75">
      <c r="AF357" s="164"/>
      <c r="AG357" s="164"/>
      <c r="AH357" s="164"/>
      <c r="AI357" s="164"/>
      <c r="AJ357" s="164"/>
      <c r="AK357" s="164"/>
      <c r="AL357" s="164"/>
      <c r="AM357" s="164"/>
      <c r="AN357" s="164"/>
      <c r="AO357" s="164"/>
      <c r="AP357" s="164"/>
      <c r="AQ357" s="164"/>
      <c r="AR357" s="164"/>
      <c r="AS357" s="164"/>
      <c r="AT357" s="164"/>
      <c r="AU357" s="164"/>
      <c r="AV357" s="164"/>
      <c r="AW357" s="164"/>
      <c r="AX357" s="164"/>
    </row>
    <row r="358" spans="32:50" ht="12.75">
      <c r="AF358" s="164"/>
      <c r="AG358" s="164"/>
      <c r="AH358" s="164"/>
      <c r="AI358" s="164"/>
      <c r="AJ358" s="164"/>
      <c r="AK358" s="164"/>
      <c r="AL358" s="164"/>
      <c r="AM358" s="164"/>
      <c r="AN358" s="164"/>
      <c r="AO358" s="164"/>
      <c r="AP358" s="164"/>
      <c r="AQ358" s="164"/>
      <c r="AR358" s="164"/>
      <c r="AS358" s="164"/>
      <c r="AT358" s="164"/>
      <c r="AU358" s="164"/>
      <c r="AV358" s="164"/>
      <c r="AW358" s="164"/>
      <c r="AX358" s="164"/>
    </row>
    <row r="359" spans="32:50" ht="12.75">
      <c r="AF359" s="164"/>
      <c r="AG359" s="164"/>
      <c r="AH359" s="164"/>
      <c r="AI359" s="164"/>
      <c r="AJ359" s="164"/>
      <c r="AK359" s="164"/>
      <c r="AL359" s="164"/>
      <c r="AM359" s="164"/>
      <c r="AN359" s="164"/>
      <c r="AO359" s="164"/>
      <c r="AP359" s="164"/>
      <c r="AQ359" s="164"/>
      <c r="AR359" s="164"/>
      <c r="AS359" s="164"/>
      <c r="AT359" s="164"/>
      <c r="AU359" s="164"/>
      <c r="AV359" s="164"/>
      <c r="AW359" s="164"/>
      <c r="AX359" s="164"/>
    </row>
    <row r="360" spans="32:50" ht="12.75">
      <c r="AF360" s="164"/>
      <c r="AG360" s="164"/>
      <c r="AH360" s="164"/>
      <c r="AI360" s="164"/>
      <c r="AJ360" s="164"/>
      <c r="AK360" s="164"/>
      <c r="AL360" s="164"/>
      <c r="AM360" s="164"/>
      <c r="AN360" s="164"/>
      <c r="AO360" s="164"/>
      <c r="AP360" s="164"/>
      <c r="AQ360" s="164"/>
      <c r="AR360" s="164"/>
      <c r="AS360" s="164"/>
      <c r="AT360" s="164"/>
      <c r="AU360" s="164"/>
      <c r="AV360" s="164"/>
      <c r="AW360" s="164"/>
      <c r="AX360" s="164"/>
    </row>
    <row r="361" spans="32:50" ht="12.75">
      <c r="AF361" s="164"/>
      <c r="AG361" s="164"/>
      <c r="AH361" s="164"/>
      <c r="AI361" s="164"/>
      <c r="AJ361" s="164"/>
      <c r="AK361" s="164"/>
      <c r="AL361" s="164"/>
      <c r="AM361" s="164"/>
      <c r="AN361" s="164"/>
      <c r="AO361" s="164"/>
      <c r="AP361" s="164"/>
      <c r="AQ361" s="164"/>
      <c r="AR361" s="164"/>
      <c r="AS361" s="164"/>
      <c r="AT361" s="164"/>
      <c r="AU361" s="164"/>
      <c r="AV361" s="164"/>
      <c r="AW361" s="164"/>
      <c r="AX361" s="164"/>
    </row>
    <row r="362" spans="32:50" ht="12.75">
      <c r="AF362" s="164"/>
      <c r="AG362" s="164"/>
      <c r="AH362" s="164"/>
      <c r="AI362" s="164"/>
      <c r="AJ362" s="164"/>
      <c r="AK362" s="164"/>
      <c r="AL362" s="164"/>
      <c r="AM362" s="164"/>
      <c r="AN362" s="164"/>
      <c r="AO362" s="164"/>
      <c r="AP362" s="164"/>
      <c r="AQ362" s="164"/>
      <c r="AR362" s="164"/>
      <c r="AS362" s="164"/>
      <c r="AT362" s="164"/>
      <c r="AU362" s="164"/>
      <c r="AV362" s="164"/>
      <c r="AW362" s="164"/>
      <c r="AX362" s="164"/>
    </row>
    <row r="363" spans="32:50" ht="12.75">
      <c r="AF363" s="164"/>
      <c r="AG363" s="164"/>
      <c r="AH363" s="164"/>
      <c r="AI363" s="164"/>
      <c r="AJ363" s="164"/>
      <c r="AK363" s="164"/>
      <c r="AL363" s="164"/>
      <c r="AM363" s="164"/>
      <c r="AN363" s="164"/>
      <c r="AO363" s="164"/>
      <c r="AP363" s="164"/>
      <c r="AQ363" s="164"/>
      <c r="AR363" s="164"/>
      <c r="AS363" s="164"/>
      <c r="AT363" s="164"/>
      <c r="AU363" s="164"/>
      <c r="AV363" s="164"/>
      <c r="AW363" s="164"/>
      <c r="AX363" s="164"/>
    </row>
    <row r="364" spans="32:50" ht="12.75">
      <c r="AF364" s="164"/>
      <c r="AG364" s="164"/>
      <c r="AH364" s="164"/>
      <c r="AI364" s="164"/>
      <c r="AJ364" s="164"/>
      <c r="AK364" s="164"/>
      <c r="AL364" s="164"/>
      <c r="AM364" s="164"/>
      <c r="AN364" s="164"/>
      <c r="AO364" s="164"/>
      <c r="AP364" s="164"/>
      <c r="AQ364" s="164"/>
      <c r="AR364" s="164"/>
      <c r="AS364" s="164"/>
      <c r="AT364" s="164"/>
      <c r="AU364" s="164"/>
      <c r="AV364" s="164"/>
      <c r="AW364" s="164"/>
      <c r="AX364" s="164"/>
    </row>
    <row r="365" spans="32:50" ht="12.75">
      <c r="AF365" s="164"/>
      <c r="AG365" s="164"/>
      <c r="AH365" s="164"/>
      <c r="AI365" s="164"/>
      <c r="AJ365" s="164"/>
      <c r="AK365" s="164"/>
      <c r="AL365" s="164"/>
      <c r="AM365" s="164"/>
      <c r="AN365" s="164"/>
      <c r="AO365" s="164"/>
      <c r="AP365" s="164"/>
      <c r="AQ365" s="164"/>
      <c r="AR365" s="164"/>
      <c r="AS365" s="164"/>
      <c r="AT365" s="164"/>
      <c r="AU365" s="164"/>
      <c r="AV365" s="164"/>
      <c r="AW365" s="164"/>
      <c r="AX365" s="164"/>
    </row>
    <row r="366" spans="32:50" ht="12.75"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</row>
    <row r="367" spans="32:50" ht="12.75"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</row>
    <row r="368" spans="32:50" ht="12.75">
      <c r="AF368" s="164"/>
      <c r="AG368" s="164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</row>
    <row r="369" spans="32:50" ht="12.75"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</row>
    <row r="370" spans="32:50" ht="12.75"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</row>
    <row r="371" spans="32:50" ht="12.75"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</row>
    <row r="372" spans="32:50" ht="12.75"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</row>
    <row r="373" spans="32:50" ht="12.75"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</row>
    <row r="374" spans="32:50" ht="12.75"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</row>
    <row r="375" spans="32:50" ht="12.75">
      <c r="AF375" s="164"/>
      <c r="AG375" s="164"/>
      <c r="AH375" s="164"/>
      <c r="AI375" s="164"/>
      <c r="AJ375" s="164"/>
      <c r="AK375" s="164"/>
      <c r="AL375" s="164"/>
      <c r="AM375" s="164"/>
      <c r="AN375" s="164"/>
      <c r="AO375" s="164"/>
      <c r="AP375" s="164"/>
      <c r="AQ375" s="164"/>
      <c r="AR375" s="164"/>
      <c r="AS375" s="164"/>
      <c r="AT375" s="164"/>
      <c r="AU375" s="164"/>
      <c r="AV375" s="164"/>
      <c r="AW375" s="164"/>
      <c r="AX375" s="164"/>
    </row>
    <row r="376" spans="32:50" ht="12.75">
      <c r="AF376" s="164"/>
      <c r="AG376" s="164"/>
      <c r="AH376" s="164"/>
      <c r="AI376" s="164"/>
      <c r="AJ376" s="164"/>
      <c r="AK376" s="164"/>
      <c r="AL376" s="164"/>
      <c r="AM376" s="164"/>
      <c r="AN376" s="164"/>
      <c r="AO376" s="164"/>
      <c r="AP376" s="164"/>
      <c r="AQ376" s="164"/>
      <c r="AR376" s="164"/>
      <c r="AS376" s="164"/>
      <c r="AT376" s="164"/>
      <c r="AU376" s="164"/>
      <c r="AV376" s="164"/>
      <c r="AW376" s="164"/>
      <c r="AX376" s="164"/>
    </row>
    <row r="377" spans="32:50" ht="12.75">
      <c r="AF377" s="164"/>
      <c r="AG377" s="164"/>
      <c r="AH377" s="164"/>
      <c r="AI377" s="164"/>
      <c r="AJ377" s="164"/>
      <c r="AK377" s="164"/>
      <c r="AL377" s="164"/>
      <c r="AM377" s="164"/>
      <c r="AN377" s="164"/>
      <c r="AO377" s="164"/>
      <c r="AP377" s="164"/>
      <c r="AQ377" s="164"/>
      <c r="AR377" s="164"/>
      <c r="AS377" s="164"/>
      <c r="AT377" s="164"/>
      <c r="AU377" s="164"/>
      <c r="AV377" s="164"/>
      <c r="AW377" s="164"/>
      <c r="AX377" s="164"/>
    </row>
    <row r="378" spans="32:50" ht="12.75"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</row>
    <row r="379" spans="32:50" ht="12.75">
      <c r="AF379" s="164"/>
      <c r="AG379" s="164"/>
      <c r="AH379" s="164"/>
      <c r="AI379" s="164"/>
      <c r="AJ379" s="164"/>
      <c r="AK379" s="164"/>
      <c r="AL379" s="164"/>
      <c r="AM379" s="164"/>
      <c r="AN379" s="164"/>
      <c r="AO379" s="164"/>
      <c r="AP379" s="164"/>
      <c r="AQ379" s="164"/>
      <c r="AR379" s="164"/>
      <c r="AS379" s="164"/>
      <c r="AT379" s="164"/>
      <c r="AU379" s="164"/>
      <c r="AV379" s="164"/>
      <c r="AW379" s="164"/>
      <c r="AX379" s="164"/>
    </row>
    <row r="380" spans="32:50" ht="12.75">
      <c r="AF380" s="164"/>
      <c r="AG380" s="164"/>
      <c r="AH380" s="164"/>
      <c r="AI380" s="164"/>
      <c r="AJ380" s="164"/>
      <c r="AK380" s="164"/>
      <c r="AL380" s="164"/>
      <c r="AM380" s="164"/>
      <c r="AN380" s="164"/>
      <c r="AO380" s="164"/>
      <c r="AP380" s="164"/>
      <c r="AQ380" s="164"/>
      <c r="AR380" s="164"/>
      <c r="AS380" s="164"/>
      <c r="AT380" s="164"/>
      <c r="AU380" s="164"/>
      <c r="AV380" s="164"/>
      <c r="AW380" s="164"/>
      <c r="AX380" s="164"/>
    </row>
    <row r="381" spans="32:50" ht="12.75">
      <c r="AF381" s="164"/>
      <c r="AG381" s="164"/>
      <c r="AH381" s="164"/>
      <c r="AI381" s="164"/>
      <c r="AJ381" s="164"/>
      <c r="AK381" s="164"/>
      <c r="AL381" s="164"/>
      <c r="AM381" s="164"/>
      <c r="AN381" s="164"/>
      <c r="AO381" s="164"/>
      <c r="AP381" s="164"/>
      <c r="AQ381" s="164"/>
      <c r="AR381" s="164"/>
      <c r="AS381" s="164"/>
      <c r="AT381" s="164"/>
      <c r="AU381" s="164"/>
      <c r="AV381" s="164"/>
      <c r="AW381" s="164"/>
      <c r="AX381" s="164"/>
    </row>
    <row r="382" spans="32:50" ht="12.75">
      <c r="AF382" s="164"/>
      <c r="AG382" s="164"/>
      <c r="AH382" s="164"/>
      <c r="AI382" s="164"/>
      <c r="AJ382" s="164"/>
      <c r="AK382" s="164"/>
      <c r="AL382" s="164"/>
      <c r="AM382" s="164"/>
      <c r="AN382" s="164"/>
      <c r="AO382" s="164"/>
      <c r="AP382" s="164"/>
      <c r="AQ382" s="164"/>
      <c r="AR382" s="164"/>
      <c r="AS382" s="164"/>
      <c r="AT382" s="164"/>
      <c r="AU382" s="164"/>
      <c r="AV382" s="164"/>
      <c r="AW382" s="164"/>
      <c r="AX382" s="164"/>
    </row>
    <row r="383" spans="32:50" ht="12.75">
      <c r="AF383" s="164"/>
      <c r="AG383" s="164"/>
      <c r="AH383" s="164"/>
      <c r="AI383" s="164"/>
      <c r="AJ383" s="164"/>
      <c r="AK383" s="164"/>
      <c r="AL383" s="164"/>
      <c r="AM383" s="164"/>
      <c r="AN383" s="164"/>
      <c r="AO383" s="164"/>
      <c r="AP383" s="164"/>
      <c r="AQ383" s="164"/>
      <c r="AR383" s="164"/>
      <c r="AS383" s="164"/>
      <c r="AT383" s="164"/>
      <c r="AU383" s="164"/>
      <c r="AV383" s="164"/>
      <c r="AW383" s="164"/>
      <c r="AX383" s="164"/>
    </row>
    <row r="384" spans="32:50" ht="12.75">
      <c r="AF384" s="164"/>
      <c r="AG384" s="164"/>
      <c r="AH384" s="164"/>
      <c r="AI384" s="164"/>
      <c r="AJ384" s="164"/>
      <c r="AK384" s="164"/>
      <c r="AL384" s="164"/>
      <c r="AM384" s="164"/>
      <c r="AN384" s="164"/>
      <c r="AO384" s="164"/>
      <c r="AP384" s="164"/>
      <c r="AQ384" s="164"/>
      <c r="AR384" s="164"/>
      <c r="AS384" s="164"/>
      <c r="AT384" s="164"/>
      <c r="AU384" s="164"/>
      <c r="AV384" s="164"/>
      <c r="AW384" s="164"/>
      <c r="AX384" s="164"/>
    </row>
    <row r="385" spans="32:50" ht="12.75">
      <c r="AF385" s="164"/>
      <c r="AG385" s="164"/>
      <c r="AH385" s="164"/>
      <c r="AI385" s="164"/>
      <c r="AJ385" s="164"/>
      <c r="AK385" s="164"/>
      <c r="AL385" s="164"/>
      <c r="AM385" s="164"/>
      <c r="AN385" s="164"/>
      <c r="AO385" s="164"/>
      <c r="AP385" s="164"/>
      <c r="AQ385" s="164"/>
      <c r="AR385" s="164"/>
      <c r="AS385" s="164"/>
      <c r="AT385" s="164"/>
      <c r="AU385" s="164"/>
      <c r="AV385" s="164"/>
      <c r="AW385" s="164"/>
      <c r="AX385" s="164"/>
    </row>
    <row r="386" spans="32:50" ht="12.75">
      <c r="AF386" s="164"/>
      <c r="AG386" s="164"/>
      <c r="AH386" s="164"/>
      <c r="AI386" s="164"/>
      <c r="AJ386" s="164"/>
      <c r="AK386" s="164"/>
      <c r="AL386" s="164"/>
      <c r="AM386" s="164"/>
      <c r="AN386" s="164"/>
      <c r="AO386" s="164"/>
      <c r="AP386" s="164"/>
      <c r="AQ386" s="164"/>
      <c r="AR386" s="164"/>
      <c r="AS386" s="164"/>
      <c r="AT386" s="164"/>
      <c r="AU386" s="164"/>
      <c r="AV386" s="164"/>
      <c r="AW386" s="164"/>
      <c r="AX386" s="164"/>
    </row>
    <row r="387" spans="32:50" ht="12.75">
      <c r="AF387" s="164"/>
      <c r="AG387" s="164"/>
      <c r="AH387" s="164"/>
      <c r="AI387" s="164"/>
      <c r="AJ387" s="164"/>
      <c r="AK387" s="164"/>
      <c r="AL387" s="164"/>
      <c r="AM387" s="164"/>
      <c r="AN387" s="164"/>
      <c r="AO387" s="164"/>
      <c r="AP387" s="164"/>
      <c r="AQ387" s="164"/>
      <c r="AR387" s="164"/>
      <c r="AS387" s="164"/>
      <c r="AT387" s="164"/>
      <c r="AU387" s="164"/>
      <c r="AV387" s="164"/>
      <c r="AW387" s="164"/>
      <c r="AX387" s="164"/>
    </row>
    <row r="388" spans="32:50" ht="12.75">
      <c r="AF388" s="164"/>
      <c r="AG388" s="164"/>
      <c r="AH388" s="164"/>
      <c r="AI388" s="164"/>
      <c r="AJ388" s="164"/>
      <c r="AK388" s="164"/>
      <c r="AL388" s="164"/>
      <c r="AM388" s="164"/>
      <c r="AN388" s="164"/>
      <c r="AO388" s="164"/>
      <c r="AP388" s="164"/>
      <c r="AQ388" s="164"/>
      <c r="AR388" s="164"/>
      <c r="AS388" s="164"/>
      <c r="AT388" s="164"/>
      <c r="AU388" s="164"/>
      <c r="AV388" s="164"/>
      <c r="AW388" s="164"/>
      <c r="AX388" s="164"/>
    </row>
    <row r="389" spans="32:50" ht="12.75">
      <c r="AF389" s="164"/>
      <c r="AG389" s="164"/>
      <c r="AH389" s="164"/>
      <c r="AI389" s="164"/>
      <c r="AJ389" s="164"/>
      <c r="AK389" s="164"/>
      <c r="AL389" s="164"/>
      <c r="AM389" s="164"/>
      <c r="AN389" s="164"/>
      <c r="AO389" s="164"/>
      <c r="AP389" s="164"/>
      <c r="AQ389" s="164"/>
      <c r="AR389" s="164"/>
      <c r="AS389" s="164"/>
      <c r="AT389" s="164"/>
      <c r="AU389" s="164"/>
      <c r="AV389" s="164"/>
      <c r="AW389" s="164"/>
      <c r="AX389" s="164"/>
    </row>
    <row r="390" spans="32:50" ht="12.75">
      <c r="AF390" s="164"/>
      <c r="AG390" s="164"/>
      <c r="AH390" s="164"/>
      <c r="AI390" s="164"/>
      <c r="AJ390" s="164"/>
      <c r="AK390" s="164"/>
      <c r="AL390" s="164"/>
      <c r="AM390" s="164"/>
      <c r="AN390" s="164"/>
      <c r="AO390" s="164"/>
      <c r="AP390" s="164"/>
      <c r="AQ390" s="164"/>
      <c r="AR390" s="164"/>
      <c r="AS390" s="164"/>
      <c r="AT390" s="164"/>
      <c r="AU390" s="164"/>
      <c r="AV390" s="164"/>
      <c r="AW390" s="164"/>
      <c r="AX390" s="164"/>
    </row>
    <row r="391" spans="32:50" ht="12.75">
      <c r="AF391" s="164"/>
      <c r="AG391" s="164"/>
      <c r="AH391" s="164"/>
      <c r="AI391" s="164"/>
      <c r="AJ391" s="164"/>
      <c r="AK391" s="164"/>
      <c r="AL391" s="164"/>
      <c r="AM391" s="164"/>
      <c r="AN391" s="164"/>
      <c r="AO391" s="164"/>
      <c r="AP391" s="164"/>
      <c r="AQ391" s="164"/>
      <c r="AR391" s="164"/>
      <c r="AS391" s="164"/>
      <c r="AT391" s="164"/>
      <c r="AU391" s="164"/>
      <c r="AV391" s="164"/>
      <c r="AW391" s="164"/>
      <c r="AX391" s="164"/>
    </row>
    <row r="392" spans="32:50" ht="12.75"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</row>
    <row r="393" spans="32:50" ht="12.75">
      <c r="AF393" s="164"/>
      <c r="AG393" s="164"/>
      <c r="AH393" s="164"/>
      <c r="AI393" s="164"/>
      <c r="AJ393" s="164"/>
      <c r="AK393" s="164"/>
      <c r="AL393" s="164"/>
      <c r="AM393" s="164"/>
      <c r="AN393" s="164"/>
      <c r="AO393" s="164"/>
      <c r="AP393" s="164"/>
      <c r="AQ393" s="164"/>
      <c r="AR393" s="164"/>
      <c r="AS393" s="164"/>
      <c r="AT393" s="164"/>
      <c r="AU393" s="164"/>
      <c r="AV393" s="164"/>
      <c r="AW393" s="164"/>
      <c r="AX393" s="164"/>
    </row>
    <row r="394" spans="32:50" ht="12.75">
      <c r="AF394" s="164"/>
      <c r="AG394" s="164"/>
      <c r="AH394" s="164"/>
      <c r="AI394" s="164"/>
      <c r="AJ394" s="164"/>
      <c r="AK394" s="164"/>
      <c r="AL394" s="164"/>
      <c r="AM394" s="164"/>
      <c r="AN394" s="164"/>
      <c r="AO394" s="164"/>
      <c r="AP394" s="164"/>
      <c r="AQ394" s="164"/>
      <c r="AR394" s="164"/>
      <c r="AS394" s="164"/>
      <c r="AT394" s="164"/>
      <c r="AU394" s="164"/>
      <c r="AV394" s="164"/>
      <c r="AW394" s="164"/>
      <c r="AX394" s="164"/>
    </row>
    <row r="395" spans="32:50" ht="12.75">
      <c r="AF395" s="164"/>
      <c r="AG395" s="164"/>
      <c r="AH395" s="164"/>
      <c r="AI395" s="164"/>
      <c r="AJ395" s="164"/>
      <c r="AK395" s="164"/>
      <c r="AL395" s="164"/>
      <c r="AM395" s="164"/>
      <c r="AN395" s="164"/>
      <c r="AO395" s="164"/>
      <c r="AP395" s="164"/>
      <c r="AQ395" s="164"/>
      <c r="AR395" s="164"/>
      <c r="AS395" s="164"/>
      <c r="AT395" s="164"/>
      <c r="AU395" s="164"/>
      <c r="AV395" s="164"/>
      <c r="AW395" s="164"/>
      <c r="AX395" s="164"/>
    </row>
    <row r="396" spans="32:50" ht="12.75">
      <c r="AF396" s="164"/>
      <c r="AG396" s="164"/>
      <c r="AH396" s="164"/>
      <c r="AI396" s="164"/>
      <c r="AJ396" s="164"/>
      <c r="AK396" s="164"/>
      <c r="AL396" s="164"/>
      <c r="AM396" s="164"/>
      <c r="AN396" s="164"/>
      <c r="AO396" s="164"/>
      <c r="AP396" s="164"/>
      <c r="AQ396" s="164"/>
      <c r="AR396" s="164"/>
      <c r="AS396" s="164"/>
      <c r="AT396" s="164"/>
      <c r="AU396" s="164"/>
      <c r="AV396" s="164"/>
      <c r="AW396" s="164"/>
      <c r="AX396" s="164"/>
    </row>
    <row r="397" spans="32:50" ht="12.75">
      <c r="AF397" s="164"/>
      <c r="AG397" s="164"/>
      <c r="AH397" s="164"/>
      <c r="AI397" s="164"/>
      <c r="AJ397" s="164"/>
      <c r="AK397" s="164"/>
      <c r="AL397" s="164"/>
      <c r="AM397" s="164"/>
      <c r="AN397" s="164"/>
      <c r="AO397" s="164"/>
      <c r="AP397" s="164"/>
      <c r="AQ397" s="164"/>
      <c r="AR397" s="164"/>
      <c r="AS397" s="164"/>
      <c r="AT397" s="164"/>
      <c r="AU397" s="164"/>
      <c r="AV397" s="164"/>
      <c r="AW397" s="164"/>
      <c r="AX397" s="164"/>
    </row>
    <row r="398" spans="32:50" ht="12.75">
      <c r="AF398" s="164"/>
      <c r="AG398" s="164"/>
      <c r="AH398" s="164"/>
      <c r="AI398" s="164"/>
      <c r="AJ398" s="164"/>
      <c r="AK398" s="164"/>
      <c r="AL398" s="164"/>
      <c r="AM398" s="164"/>
      <c r="AN398" s="164"/>
      <c r="AO398" s="164"/>
      <c r="AP398" s="164"/>
      <c r="AQ398" s="164"/>
      <c r="AR398" s="164"/>
      <c r="AS398" s="164"/>
      <c r="AT398" s="164"/>
      <c r="AU398" s="164"/>
      <c r="AV398" s="164"/>
      <c r="AW398" s="164"/>
      <c r="AX398" s="164"/>
    </row>
    <row r="399" spans="32:50" ht="12.75">
      <c r="AF399" s="164"/>
      <c r="AG399" s="164"/>
      <c r="AH399" s="164"/>
      <c r="AI399" s="164"/>
      <c r="AJ399" s="164"/>
      <c r="AK399" s="164"/>
      <c r="AL399" s="164"/>
      <c r="AM399" s="164"/>
      <c r="AN399" s="164"/>
      <c r="AO399" s="164"/>
      <c r="AP399" s="164"/>
      <c r="AQ399" s="164"/>
      <c r="AR399" s="164"/>
      <c r="AS399" s="164"/>
      <c r="AT399" s="164"/>
      <c r="AU399" s="164"/>
      <c r="AV399" s="164"/>
      <c r="AW399" s="164"/>
      <c r="AX399" s="164"/>
    </row>
    <row r="400" spans="32:50" ht="12.75">
      <c r="AF400" s="164"/>
      <c r="AG400" s="164"/>
      <c r="AH400" s="164"/>
      <c r="AI400" s="164"/>
      <c r="AJ400" s="164"/>
      <c r="AK400" s="164"/>
      <c r="AL400" s="164"/>
      <c r="AM400" s="164"/>
      <c r="AN400" s="164"/>
      <c r="AO400" s="164"/>
      <c r="AP400" s="164"/>
      <c r="AQ400" s="164"/>
      <c r="AR400" s="164"/>
      <c r="AS400" s="164"/>
      <c r="AT400" s="164"/>
      <c r="AU400" s="164"/>
      <c r="AV400" s="164"/>
      <c r="AW400" s="164"/>
      <c r="AX400" s="164"/>
    </row>
    <row r="401" spans="32:50" ht="12.75">
      <c r="AF401" s="164"/>
      <c r="AG401" s="164"/>
      <c r="AH401" s="164"/>
      <c r="AI401" s="164"/>
      <c r="AJ401" s="164"/>
      <c r="AK401" s="164"/>
      <c r="AL401" s="164"/>
      <c r="AM401" s="164"/>
      <c r="AN401" s="164"/>
      <c r="AO401" s="164"/>
      <c r="AP401" s="164"/>
      <c r="AQ401" s="164"/>
      <c r="AR401" s="164"/>
      <c r="AS401" s="164"/>
      <c r="AT401" s="164"/>
      <c r="AU401" s="164"/>
      <c r="AV401" s="164"/>
      <c r="AW401" s="164"/>
      <c r="AX401" s="164"/>
    </row>
    <row r="402" spans="32:50" ht="12.75">
      <c r="AF402" s="164"/>
      <c r="AG402" s="164"/>
      <c r="AH402" s="164"/>
      <c r="AI402" s="164"/>
      <c r="AJ402" s="164"/>
      <c r="AK402" s="164"/>
      <c r="AL402" s="164"/>
      <c r="AM402" s="164"/>
      <c r="AN402" s="164"/>
      <c r="AO402" s="164"/>
      <c r="AP402" s="164"/>
      <c r="AQ402" s="164"/>
      <c r="AR402" s="164"/>
      <c r="AS402" s="164"/>
      <c r="AT402" s="164"/>
      <c r="AU402" s="164"/>
      <c r="AV402" s="164"/>
      <c r="AW402" s="164"/>
      <c r="AX402" s="164"/>
    </row>
    <row r="403" spans="32:50" ht="12.75">
      <c r="AF403" s="164"/>
      <c r="AG403" s="164"/>
      <c r="AH403" s="164"/>
      <c r="AI403" s="164"/>
      <c r="AJ403" s="164"/>
      <c r="AK403" s="164"/>
      <c r="AL403" s="164"/>
      <c r="AM403" s="164"/>
      <c r="AN403" s="164"/>
      <c r="AO403" s="164"/>
      <c r="AP403" s="164"/>
      <c r="AQ403" s="164"/>
      <c r="AR403" s="164"/>
      <c r="AS403" s="164"/>
      <c r="AT403" s="164"/>
      <c r="AU403" s="164"/>
      <c r="AV403" s="164"/>
      <c r="AW403" s="164"/>
      <c r="AX403" s="164"/>
    </row>
    <row r="404" spans="32:50" ht="12.75">
      <c r="AF404" s="164"/>
      <c r="AG404" s="164"/>
      <c r="AH404" s="164"/>
      <c r="AI404" s="164"/>
      <c r="AJ404" s="164"/>
      <c r="AK404" s="164"/>
      <c r="AL404" s="164"/>
      <c r="AM404" s="164"/>
      <c r="AN404" s="164"/>
      <c r="AO404" s="164"/>
      <c r="AP404" s="164"/>
      <c r="AQ404" s="164"/>
      <c r="AR404" s="164"/>
      <c r="AS404" s="164"/>
      <c r="AT404" s="164"/>
      <c r="AU404" s="164"/>
      <c r="AV404" s="164"/>
      <c r="AW404" s="164"/>
      <c r="AX404" s="164"/>
    </row>
    <row r="405" spans="32:50" ht="12.75">
      <c r="AF405" s="164"/>
      <c r="AG405" s="164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  <c r="AR405" s="164"/>
      <c r="AS405" s="164"/>
      <c r="AT405" s="164"/>
      <c r="AU405" s="164"/>
      <c r="AV405" s="164"/>
      <c r="AW405" s="164"/>
      <c r="AX405" s="164"/>
    </row>
    <row r="406" spans="32:50" ht="12.75"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  <c r="AR406" s="164"/>
      <c r="AS406" s="164"/>
      <c r="AT406" s="164"/>
      <c r="AU406" s="164"/>
      <c r="AV406" s="164"/>
      <c r="AW406" s="164"/>
      <c r="AX406" s="164"/>
    </row>
    <row r="407" spans="32:50" ht="12.75">
      <c r="AF407" s="164"/>
      <c r="AG407" s="164"/>
      <c r="AH407" s="164"/>
      <c r="AI407" s="164"/>
      <c r="AJ407" s="164"/>
      <c r="AK407" s="164"/>
      <c r="AL407" s="164"/>
      <c r="AM407" s="164"/>
      <c r="AN407" s="164"/>
      <c r="AO407" s="164"/>
      <c r="AP407" s="164"/>
      <c r="AQ407" s="164"/>
      <c r="AR407" s="164"/>
      <c r="AS407" s="164"/>
      <c r="AT407" s="164"/>
      <c r="AU407" s="164"/>
      <c r="AV407" s="164"/>
      <c r="AW407" s="164"/>
      <c r="AX407" s="164"/>
    </row>
    <row r="408" spans="32:50" ht="12.75">
      <c r="AF408" s="164"/>
      <c r="AG408" s="164"/>
      <c r="AH408" s="164"/>
      <c r="AI408" s="164"/>
      <c r="AJ408" s="164"/>
      <c r="AK408" s="164"/>
      <c r="AL408" s="164"/>
      <c r="AM408" s="164"/>
      <c r="AN408" s="164"/>
      <c r="AO408" s="164"/>
      <c r="AP408" s="164"/>
      <c r="AQ408" s="164"/>
      <c r="AR408" s="164"/>
      <c r="AS408" s="164"/>
      <c r="AT408" s="164"/>
      <c r="AU408" s="164"/>
      <c r="AV408" s="164"/>
      <c r="AW408" s="164"/>
      <c r="AX408" s="164"/>
    </row>
    <row r="409" spans="32:50" ht="12.75">
      <c r="AF409" s="164"/>
      <c r="AG409" s="164"/>
      <c r="AH409" s="164"/>
      <c r="AI409" s="164"/>
      <c r="AJ409" s="164"/>
      <c r="AK409" s="164"/>
      <c r="AL409" s="164"/>
      <c r="AM409" s="164"/>
      <c r="AN409" s="164"/>
      <c r="AO409" s="164"/>
      <c r="AP409" s="164"/>
      <c r="AQ409" s="164"/>
      <c r="AR409" s="164"/>
      <c r="AS409" s="164"/>
      <c r="AT409" s="164"/>
      <c r="AU409" s="164"/>
      <c r="AV409" s="164"/>
      <c r="AW409" s="164"/>
      <c r="AX409" s="164"/>
    </row>
    <row r="410" spans="32:50" ht="12.75">
      <c r="AF410" s="164"/>
      <c r="AG410" s="164"/>
      <c r="AH410" s="164"/>
      <c r="AI410" s="164"/>
      <c r="AJ410" s="164"/>
      <c r="AK410" s="164"/>
      <c r="AL410" s="164"/>
      <c r="AM410" s="164"/>
      <c r="AN410" s="164"/>
      <c r="AO410" s="164"/>
      <c r="AP410" s="164"/>
      <c r="AQ410" s="164"/>
      <c r="AR410" s="164"/>
      <c r="AS410" s="164"/>
      <c r="AT410" s="164"/>
      <c r="AU410" s="164"/>
      <c r="AV410" s="164"/>
      <c r="AW410" s="164"/>
      <c r="AX410" s="164"/>
    </row>
    <row r="411" spans="32:50" ht="12.75">
      <c r="AF411" s="164"/>
      <c r="AG411" s="164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164"/>
      <c r="AR411" s="164"/>
      <c r="AS411" s="164"/>
      <c r="AT411" s="164"/>
      <c r="AU411" s="164"/>
      <c r="AV411" s="164"/>
      <c r="AW411" s="164"/>
      <c r="AX411" s="164"/>
    </row>
    <row r="412" spans="32:50" ht="12.75"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  <c r="AR412" s="164"/>
      <c r="AS412" s="164"/>
      <c r="AT412" s="164"/>
      <c r="AU412" s="164"/>
      <c r="AV412" s="164"/>
      <c r="AW412" s="164"/>
      <c r="AX412" s="164"/>
    </row>
    <row r="413" spans="32:50" ht="12.75"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4"/>
      <c r="AT413" s="164"/>
      <c r="AU413" s="164"/>
      <c r="AV413" s="164"/>
      <c r="AW413" s="164"/>
      <c r="AX413" s="164"/>
    </row>
    <row r="414" spans="32:50" ht="12.75"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  <c r="AR414" s="164"/>
      <c r="AS414" s="164"/>
      <c r="AT414" s="164"/>
      <c r="AU414" s="164"/>
      <c r="AV414" s="164"/>
      <c r="AW414" s="164"/>
      <c r="AX414" s="164"/>
    </row>
    <row r="415" spans="32:50" ht="12.75"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  <c r="AR415" s="164"/>
      <c r="AS415" s="164"/>
      <c r="AT415" s="164"/>
      <c r="AU415" s="164"/>
      <c r="AV415" s="164"/>
      <c r="AW415" s="164"/>
      <c r="AX415" s="164"/>
    </row>
    <row r="416" spans="32:50" ht="12.75"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  <c r="AR416" s="164"/>
      <c r="AS416" s="164"/>
      <c r="AT416" s="164"/>
      <c r="AU416" s="164"/>
      <c r="AV416" s="164"/>
      <c r="AW416" s="164"/>
      <c r="AX416" s="164"/>
    </row>
    <row r="417" spans="32:50" ht="12.75">
      <c r="AF417" s="164"/>
      <c r="AG417" s="164"/>
      <c r="AH417" s="164"/>
      <c r="AI417" s="164"/>
      <c r="AJ417" s="164"/>
      <c r="AK417" s="164"/>
      <c r="AL417" s="164"/>
      <c r="AM417" s="164"/>
      <c r="AN417" s="164"/>
      <c r="AO417" s="164"/>
      <c r="AP417" s="164"/>
      <c r="AQ417" s="164"/>
      <c r="AR417" s="164"/>
      <c r="AS417" s="164"/>
      <c r="AT417" s="164"/>
      <c r="AU417" s="164"/>
      <c r="AV417" s="164"/>
      <c r="AW417" s="164"/>
      <c r="AX417" s="164"/>
    </row>
    <row r="418" spans="32:50" ht="12.75">
      <c r="AF418" s="164"/>
      <c r="AG418" s="164"/>
      <c r="AH418" s="164"/>
      <c r="AI418" s="164"/>
      <c r="AJ418" s="164"/>
      <c r="AK418" s="164"/>
      <c r="AL418" s="164"/>
      <c r="AM418" s="164"/>
      <c r="AN418" s="164"/>
      <c r="AO418" s="164"/>
      <c r="AP418" s="164"/>
      <c r="AQ418" s="164"/>
      <c r="AR418" s="164"/>
      <c r="AS418" s="164"/>
      <c r="AT418" s="164"/>
      <c r="AU418" s="164"/>
      <c r="AV418" s="164"/>
      <c r="AW418" s="164"/>
      <c r="AX418" s="164"/>
    </row>
    <row r="419" spans="32:50" ht="12.75">
      <c r="AF419" s="164"/>
      <c r="AG419" s="164"/>
      <c r="AH419" s="164"/>
      <c r="AI419" s="164"/>
      <c r="AJ419" s="164"/>
      <c r="AK419" s="164"/>
      <c r="AL419" s="164"/>
      <c r="AM419" s="164"/>
      <c r="AN419" s="164"/>
      <c r="AO419" s="164"/>
      <c r="AP419" s="164"/>
      <c r="AQ419" s="164"/>
      <c r="AR419" s="164"/>
      <c r="AS419" s="164"/>
      <c r="AT419" s="164"/>
      <c r="AU419" s="164"/>
      <c r="AV419" s="164"/>
      <c r="AW419" s="164"/>
      <c r="AX419" s="164"/>
    </row>
    <row r="420" spans="32:50" ht="12.75">
      <c r="AF420" s="164"/>
      <c r="AG420" s="164"/>
      <c r="AH420" s="164"/>
      <c r="AI420" s="164"/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</row>
    <row r="421" spans="32:50" ht="12.75">
      <c r="AF421" s="164"/>
      <c r="AG421" s="164"/>
      <c r="AH421" s="164"/>
      <c r="AI421" s="164"/>
      <c r="AJ421" s="164"/>
      <c r="AK421" s="164"/>
      <c r="AL421" s="164"/>
      <c r="AM421" s="164"/>
      <c r="AN421" s="164"/>
      <c r="AO421" s="164"/>
      <c r="AP421" s="164"/>
      <c r="AQ421" s="164"/>
      <c r="AR421" s="164"/>
      <c r="AS421" s="164"/>
      <c r="AT421" s="164"/>
      <c r="AU421" s="164"/>
      <c r="AV421" s="164"/>
      <c r="AW421" s="164"/>
      <c r="AX421" s="164"/>
    </row>
    <row r="422" spans="32:50" ht="12.75">
      <c r="AF422" s="164"/>
      <c r="AG422" s="164"/>
      <c r="AH422" s="164"/>
      <c r="AI422" s="164"/>
      <c r="AJ422" s="164"/>
      <c r="AK422" s="164"/>
      <c r="AL422" s="164"/>
      <c r="AM422" s="164"/>
      <c r="AN422" s="164"/>
      <c r="AO422" s="164"/>
      <c r="AP422" s="164"/>
      <c r="AQ422" s="164"/>
      <c r="AR422" s="164"/>
      <c r="AS422" s="164"/>
      <c r="AT422" s="164"/>
      <c r="AU422" s="164"/>
      <c r="AV422" s="164"/>
      <c r="AW422" s="164"/>
      <c r="AX422" s="164"/>
    </row>
    <row r="423" spans="32:50" ht="12.75">
      <c r="AF423" s="164"/>
      <c r="AG423" s="164"/>
      <c r="AH423" s="164"/>
      <c r="AI423" s="164"/>
      <c r="AJ423" s="164"/>
      <c r="AK423" s="164"/>
      <c r="AL423" s="164"/>
      <c r="AM423" s="164"/>
      <c r="AN423" s="164"/>
      <c r="AO423" s="164"/>
      <c r="AP423" s="164"/>
      <c r="AQ423" s="164"/>
      <c r="AR423" s="164"/>
      <c r="AS423" s="164"/>
      <c r="AT423" s="164"/>
      <c r="AU423" s="164"/>
      <c r="AV423" s="164"/>
      <c r="AW423" s="164"/>
      <c r="AX423" s="164"/>
    </row>
    <row r="424" spans="32:50" ht="12.75">
      <c r="AF424" s="164"/>
      <c r="AG424" s="164"/>
      <c r="AH424" s="164"/>
      <c r="AI424" s="164"/>
      <c r="AJ424" s="164"/>
      <c r="AK424" s="164"/>
      <c r="AL424" s="164"/>
      <c r="AM424" s="164"/>
      <c r="AN424" s="164"/>
      <c r="AO424" s="164"/>
      <c r="AP424" s="164"/>
      <c r="AQ424" s="164"/>
      <c r="AR424" s="164"/>
      <c r="AS424" s="164"/>
      <c r="AT424" s="164"/>
      <c r="AU424" s="164"/>
      <c r="AV424" s="164"/>
      <c r="AW424" s="164"/>
      <c r="AX424" s="164"/>
    </row>
    <row r="425" spans="32:50" ht="12.75">
      <c r="AF425" s="164"/>
      <c r="AG425" s="164"/>
      <c r="AH425" s="164"/>
      <c r="AI425" s="164"/>
      <c r="AJ425" s="164"/>
      <c r="AK425" s="164"/>
      <c r="AL425" s="164"/>
      <c r="AM425" s="164"/>
      <c r="AN425" s="164"/>
      <c r="AO425" s="164"/>
      <c r="AP425" s="164"/>
      <c r="AQ425" s="164"/>
      <c r="AR425" s="164"/>
      <c r="AS425" s="164"/>
      <c r="AT425" s="164"/>
      <c r="AU425" s="164"/>
      <c r="AV425" s="164"/>
      <c r="AW425" s="164"/>
      <c r="AX425" s="164"/>
    </row>
    <row r="426" spans="32:50" ht="12.75">
      <c r="AF426" s="164"/>
      <c r="AG426" s="164"/>
      <c r="AH426" s="164"/>
      <c r="AI426" s="164"/>
      <c r="AJ426" s="164"/>
      <c r="AK426" s="164"/>
      <c r="AL426" s="164"/>
      <c r="AM426" s="164"/>
      <c r="AN426" s="164"/>
      <c r="AO426" s="164"/>
      <c r="AP426" s="164"/>
      <c r="AQ426" s="164"/>
      <c r="AR426" s="164"/>
      <c r="AS426" s="164"/>
      <c r="AT426" s="164"/>
      <c r="AU426" s="164"/>
      <c r="AV426" s="164"/>
      <c r="AW426" s="164"/>
      <c r="AX426" s="164"/>
    </row>
    <row r="427" spans="32:50" ht="12.75">
      <c r="AF427" s="164"/>
      <c r="AG427" s="164"/>
      <c r="AH427" s="164"/>
      <c r="AI427" s="164"/>
      <c r="AJ427" s="164"/>
      <c r="AK427" s="164"/>
      <c r="AL427" s="164"/>
      <c r="AM427" s="164"/>
      <c r="AN427" s="164"/>
      <c r="AO427" s="164"/>
      <c r="AP427" s="164"/>
      <c r="AQ427" s="164"/>
      <c r="AR427" s="164"/>
      <c r="AS427" s="164"/>
      <c r="AT427" s="164"/>
      <c r="AU427" s="164"/>
      <c r="AV427" s="164"/>
      <c r="AW427" s="164"/>
      <c r="AX427" s="164"/>
    </row>
    <row r="428" spans="32:50" ht="12.75">
      <c r="AF428" s="164"/>
      <c r="AG428" s="164"/>
      <c r="AH428" s="164"/>
      <c r="AI428" s="164"/>
      <c r="AJ428" s="164"/>
      <c r="AK428" s="164"/>
      <c r="AL428" s="164"/>
      <c r="AM428" s="164"/>
      <c r="AN428" s="164"/>
      <c r="AO428" s="164"/>
      <c r="AP428" s="164"/>
      <c r="AQ428" s="164"/>
      <c r="AR428" s="164"/>
      <c r="AS428" s="164"/>
      <c r="AT428" s="164"/>
      <c r="AU428" s="164"/>
      <c r="AV428" s="164"/>
      <c r="AW428" s="164"/>
      <c r="AX428" s="164"/>
    </row>
    <row r="429" spans="32:50" ht="12.75">
      <c r="AF429" s="164"/>
      <c r="AG429" s="164"/>
      <c r="AH429" s="164"/>
      <c r="AI429" s="164"/>
      <c r="AJ429" s="164"/>
      <c r="AK429" s="164"/>
      <c r="AL429" s="164"/>
      <c r="AM429" s="164"/>
      <c r="AN429" s="164"/>
      <c r="AO429" s="164"/>
      <c r="AP429" s="164"/>
      <c r="AQ429" s="164"/>
      <c r="AR429" s="164"/>
      <c r="AS429" s="164"/>
      <c r="AT429" s="164"/>
      <c r="AU429" s="164"/>
      <c r="AV429" s="164"/>
      <c r="AW429" s="164"/>
      <c r="AX429" s="164"/>
    </row>
    <row r="430" spans="32:50" ht="12.75">
      <c r="AF430" s="164"/>
      <c r="AG430" s="164"/>
      <c r="AH430" s="164"/>
      <c r="AI430" s="164"/>
      <c r="AJ430" s="164"/>
      <c r="AK430" s="164"/>
      <c r="AL430" s="164"/>
      <c r="AM430" s="164"/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</row>
    <row r="431" spans="32:50" ht="12.75">
      <c r="AF431" s="164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</row>
    <row r="432" spans="32:50" ht="12.75">
      <c r="AF432" s="164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</row>
    <row r="433" spans="32:50" ht="12.75">
      <c r="AF433" s="164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</row>
    <row r="434" spans="32:50" ht="12.75">
      <c r="AF434" s="164"/>
      <c r="AG434" s="164"/>
      <c r="AH434" s="164"/>
      <c r="AI434" s="164"/>
      <c r="AJ434" s="164"/>
      <c r="AK434" s="164"/>
      <c r="AL434" s="164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</row>
    <row r="435" spans="32:50" ht="12.75">
      <c r="AF435" s="164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</row>
    <row r="436" spans="32:50" ht="12.75">
      <c r="AF436" s="164"/>
      <c r="AG436" s="164"/>
      <c r="AH436" s="164"/>
      <c r="AI436" s="164"/>
      <c r="AJ436" s="164"/>
      <c r="AK436" s="164"/>
      <c r="AL436" s="164"/>
      <c r="AM436" s="164"/>
      <c r="AN436" s="164"/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</row>
    <row r="437" spans="32:50" ht="12.75">
      <c r="AF437" s="164"/>
      <c r="AG437" s="164"/>
      <c r="AH437" s="164"/>
      <c r="AI437" s="164"/>
      <c r="AJ437" s="164"/>
      <c r="AK437" s="164"/>
      <c r="AL437" s="164"/>
      <c r="AM437" s="164"/>
      <c r="AN437" s="164"/>
      <c r="AO437" s="164"/>
      <c r="AP437" s="164"/>
      <c r="AQ437" s="164"/>
      <c r="AR437" s="164"/>
      <c r="AS437" s="164"/>
      <c r="AT437" s="164"/>
      <c r="AU437" s="164"/>
      <c r="AV437" s="164"/>
      <c r="AW437" s="164"/>
      <c r="AX437" s="164"/>
    </row>
    <row r="438" spans="32:50" ht="12.75">
      <c r="AF438" s="164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</row>
    <row r="439" spans="32:50" ht="12.75">
      <c r="AF439" s="164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</row>
    <row r="440" spans="32:50" ht="12.75">
      <c r="AF440" s="164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</row>
    <row r="441" spans="32:50" ht="12.75">
      <c r="AF441" s="164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</row>
    <row r="442" spans="32:50" ht="12.75">
      <c r="AF442" s="164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</row>
    <row r="443" spans="32:50" ht="12.75">
      <c r="AF443" s="164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</row>
    <row r="444" spans="32:50" ht="12.75">
      <c r="AF444" s="164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</row>
    <row r="445" spans="32:50" ht="12.75">
      <c r="AF445" s="164"/>
      <c r="AG445" s="164"/>
      <c r="AH445" s="164"/>
      <c r="AI445" s="164"/>
      <c r="AJ445" s="164"/>
      <c r="AK445" s="164"/>
      <c r="AL445" s="164"/>
      <c r="AM445" s="164"/>
      <c r="AN445" s="164"/>
      <c r="AO445" s="164"/>
      <c r="AP445" s="164"/>
      <c r="AQ445" s="164"/>
      <c r="AR445" s="164"/>
      <c r="AS445" s="164"/>
      <c r="AT445" s="164"/>
      <c r="AU445" s="164"/>
      <c r="AV445" s="164"/>
      <c r="AW445" s="164"/>
      <c r="AX445" s="164"/>
    </row>
    <row r="446" spans="32:50" ht="12.75">
      <c r="AF446" s="164"/>
      <c r="AG446" s="164"/>
      <c r="AH446" s="164"/>
      <c r="AI446" s="164"/>
      <c r="AJ446" s="164"/>
      <c r="AK446" s="164"/>
      <c r="AL446" s="164"/>
      <c r="AM446" s="164"/>
      <c r="AN446" s="164"/>
      <c r="AO446" s="164"/>
      <c r="AP446" s="164"/>
      <c r="AQ446" s="164"/>
      <c r="AR446" s="164"/>
      <c r="AS446" s="164"/>
      <c r="AT446" s="164"/>
      <c r="AU446" s="164"/>
      <c r="AV446" s="164"/>
      <c r="AW446" s="164"/>
      <c r="AX446" s="164"/>
    </row>
    <row r="447" spans="32:50" ht="12.75">
      <c r="AF447" s="164"/>
      <c r="AG447" s="164"/>
      <c r="AH447" s="164"/>
      <c r="AI447" s="164"/>
      <c r="AJ447" s="164"/>
      <c r="AK447" s="164"/>
      <c r="AL447" s="164"/>
      <c r="AM447" s="164"/>
      <c r="AN447" s="164"/>
      <c r="AO447" s="164"/>
      <c r="AP447" s="164"/>
      <c r="AQ447" s="164"/>
      <c r="AR447" s="164"/>
      <c r="AS447" s="164"/>
      <c r="AT447" s="164"/>
      <c r="AU447" s="164"/>
      <c r="AV447" s="164"/>
      <c r="AW447" s="164"/>
      <c r="AX447" s="164"/>
    </row>
    <row r="448" spans="32:50" ht="12.75">
      <c r="AF448" s="164"/>
      <c r="AG448" s="164"/>
      <c r="AH448" s="164"/>
      <c r="AI448" s="164"/>
      <c r="AJ448" s="164"/>
      <c r="AK448" s="164"/>
      <c r="AL448" s="164"/>
      <c r="AM448" s="164"/>
      <c r="AN448" s="164"/>
      <c r="AO448" s="164"/>
      <c r="AP448" s="164"/>
      <c r="AQ448" s="164"/>
      <c r="AR448" s="164"/>
      <c r="AS448" s="164"/>
      <c r="AT448" s="164"/>
      <c r="AU448" s="164"/>
      <c r="AV448" s="164"/>
      <c r="AW448" s="164"/>
      <c r="AX448" s="164"/>
    </row>
    <row r="449" spans="32:50" ht="12.75">
      <c r="AF449" s="164"/>
      <c r="AG449" s="164"/>
      <c r="AH449" s="164"/>
      <c r="AI449" s="164"/>
      <c r="AJ449" s="164"/>
      <c r="AK449" s="164"/>
      <c r="AL449" s="164"/>
      <c r="AM449" s="164"/>
      <c r="AN449" s="164"/>
      <c r="AO449" s="164"/>
      <c r="AP449" s="164"/>
      <c r="AQ449" s="164"/>
      <c r="AR449" s="164"/>
      <c r="AS449" s="164"/>
      <c r="AT449" s="164"/>
      <c r="AU449" s="164"/>
      <c r="AV449" s="164"/>
      <c r="AW449" s="164"/>
      <c r="AX449" s="164"/>
    </row>
    <row r="450" spans="32:50" ht="12.75">
      <c r="AF450" s="164"/>
      <c r="AG450" s="164"/>
      <c r="AH450" s="164"/>
      <c r="AI450" s="164"/>
      <c r="AJ450" s="164"/>
      <c r="AK450" s="164"/>
      <c r="AL450" s="164"/>
      <c r="AM450" s="164"/>
      <c r="AN450" s="164"/>
      <c r="AO450" s="164"/>
      <c r="AP450" s="164"/>
      <c r="AQ450" s="164"/>
      <c r="AR450" s="164"/>
      <c r="AS450" s="164"/>
      <c r="AT450" s="164"/>
      <c r="AU450" s="164"/>
      <c r="AV450" s="164"/>
      <c r="AW450" s="164"/>
      <c r="AX450" s="164"/>
    </row>
    <row r="451" spans="32:50" ht="12.75">
      <c r="AF451" s="164"/>
      <c r="AG451" s="164"/>
      <c r="AH451" s="164"/>
      <c r="AI451" s="164"/>
      <c r="AJ451" s="164"/>
      <c r="AK451" s="164"/>
      <c r="AL451" s="164"/>
      <c r="AM451" s="164"/>
      <c r="AN451" s="164"/>
      <c r="AO451" s="164"/>
      <c r="AP451" s="164"/>
      <c r="AQ451" s="164"/>
      <c r="AR451" s="164"/>
      <c r="AS451" s="164"/>
      <c r="AT451" s="164"/>
      <c r="AU451" s="164"/>
      <c r="AV451" s="164"/>
      <c r="AW451" s="164"/>
      <c r="AX451" s="164"/>
    </row>
    <row r="452" spans="32:50" ht="12.75">
      <c r="AF452" s="164"/>
      <c r="AG452" s="164"/>
      <c r="AH452" s="164"/>
      <c r="AI452" s="164"/>
      <c r="AJ452" s="164"/>
      <c r="AK452" s="164"/>
      <c r="AL452" s="164"/>
      <c r="AM452" s="164"/>
      <c r="AN452" s="164"/>
      <c r="AO452" s="164"/>
      <c r="AP452" s="164"/>
      <c r="AQ452" s="164"/>
      <c r="AR452" s="164"/>
      <c r="AS452" s="164"/>
      <c r="AT452" s="164"/>
      <c r="AU452" s="164"/>
      <c r="AV452" s="164"/>
      <c r="AW452" s="164"/>
      <c r="AX452" s="164"/>
    </row>
    <row r="453" spans="32:50" ht="12.75">
      <c r="AF453" s="164"/>
      <c r="AG453" s="164"/>
      <c r="AH453" s="164"/>
      <c r="AI453" s="164"/>
      <c r="AJ453" s="164"/>
      <c r="AK453" s="164"/>
      <c r="AL453" s="164"/>
      <c r="AM453" s="164"/>
      <c r="AN453" s="164"/>
      <c r="AO453" s="164"/>
      <c r="AP453" s="164"/>
      <c r="AQ453" s="164"/>
      <c r="AR453" s="164"/>
      <c r="AS453" s="164"/>
      <c r="AT453" s="164"/>
      <c r="AU453" s="164"/>
      <c r="AV453" s="164"/>
      <c r="AW453" s="164"/>
      <c r="AX453" s="164"/>
    </row>
    <row r="454" spans="32:50" ht="12.75">
      <c r="AF454" s="164"/>
      <c r="AG454" s="164"/>
      <c r="AH454" s="164"/>
      <c r="AI454" s="164"/>
      <c r="AJ454" s="164"/>
      <c r="AK454" s="164"/>
      <c r="AL454" s="164"/>
      <c r="AM454" s="164"/>
      <c r="AN454" s="164"/>
      <c r="AO454" s="164"/>
      <c r="AP454" s="164"/>
      <c r="AQ454" s="164"/>
      <c r="AR454" s="164"/>
      <c r="AS454" s="164"/>
      <c r="AT454" s="164"/>
      <c r="AU454" s="164"/>
      <c r="AV454" s="164"/>
      <c r="AW454" s="164"/>
      <c r="AX454" s="164"/>
    </row>
    <row r="455" spans="32:50" ht="12.75">
      <c r="AF455" s="164"/>
      <c r="AG455" s="164"/>
      <c r="AH455" s="164"/>
      <c r="AI455" s="164"/>
      <c r="AJ455" s="164"/>
      <c r="AK455" s="164"/>
      <c r="AL455" s="164"/>
      <c r="AM455" s="164"/>
      <c r="AN455" s="164"/>
      <c r="AO455" s="164"/>
      <c r="AP455" s="164"/>
      <c r="AQ455" s="164"/>
      <c r="AR455" s="164"/>
      <c r="AS455" s="164"/>
      <c r="AT455" s="164"/>
      <c r="AU455" s="164"/>
      <c r="AV455" s="164"/>
      <c r="AW455" s="164"/>
      <c r="AX455" s="164"/>
    </row>
    <row r="456" spans="32:50" ht="12.75">
      <c r="AF456" s="164"/>
      <c r="AG456" s="164"/>
      <c r="AH456" s="164"/>
      <c r="AI456" s="164"/>
      <c r="AJ456" s="164"/>
      <c r="AK456" s="164"/>
      <c r="AL456" s="164"/>
      <c r="AM456" s="164"/>
      <c r="AN456" s="164"/>
      <c r="AO456" s="164"/>
      <c r="AP456" s="164"/>
      <c r="AQ456" s="164"/>
      <c r="AR456" s="164"/>
      <c r="AS456" s="164"/>
      <c r="AT456" s="164"/>
      <c r="AU456" s="164"/>
      <c r="AV456" s="164"/>
      <c r="AW456" s="164"/>
      <c r="AX456" s="164"/>
    </row>
    <row r="457" spans="32:50" ht="12.75"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/>
      <c r="AQ457" s="164"/>
      <c r="AR457" s="164"/>
      <c r="AS457" s="164"/>
      <c r="AT457" s="164"/>
      <c r="AU457" s="164"/>
      <c r="AV457" s="164"/>
      <c r="AW457" s="164"/>
      <c r="AX457" s="164"/>
    </row>
    <row r="458" spans="32:50" ht="12.75">
      <c r="AF458" s="164"/>
      <c r="AG458" s="164"/>
      <c r="AH458" s="164"/>
      <c r="AI458" s="164"/>
      <c r="AJ458" s="164"/>
      <c r="AK458" s="164"/>
      <c r="AL458" s="164"/>
      <c r="AM458" s="164"/>
      <c r="AN458" s="164"/>
      <c r="AO458" s="164"/>
      <c r="AP458" s="164"/>
      <c r="AQ458" s="164"/>
      <c r="AR458" s="164"/>
      <c r="AS458" s="164"/>
      <c r="AT458" s="164"/>
      <c r="AU458" s="164"/>
      <c r="AV458" s="164"/>
      <c r="AW458" s="164"/>
      <c r="AX458" s="164"/>
    </row>
    <row r="459" spans="32:50" ht="12.75">
      <c r="AF459" s="164"/>
      <c r="AG459" s="164"/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/>
      <c r="AR459" s="164"/>
      <c r="AS459" s="164"/>
      <c r="AT459" s="164"/>
      <c r="AU459" s="164"/>
      <c r="AV459" s="164"/>
      <c r="AW459" s="164"/>
      <c r="AX459" s="164"/>
    </row>
    <row r="460" spans="32:50" ht="12.75">
      <c r="AF460" s="164"/>
      <c r="AG460" s="164"/>
      <c r="AH460" s="164"/>
      <c r="AI460" s="164"/>
      <c r="AJ460" s="164"/>
      <c r="AK460" s="164"/>
      <c r="AL460" s="164"/>
      <c r="AM460" s="164"/>
      <c r="AN460" s="164"/>
      <c r="AO460" s="164"/>
      <c r="AP460" s="164"/>
      <c r="AQ460" s="164"/>
      <c r="AR460" s="164"/>
      <c r="AS460" s="164"/>
      <c r="AT460" s="164"/>
      <c r="AU460" s="164"/>
      <c r="AV460" s="164"/>
      <c r="AW460" s="164"/>
      <c r="AX460" s="164"/>
    </row>
    <row r="461" spans="32:50" ht="12.75">
      <c r="AF461" s="164"/>
      <c r="AG461" s="164"/>
      <c r="AH461" s="164"/>
      <c r="AI461" s="164"/>
      <c r="AJ461" s="164"/>
      <c r="AK461" s="164"/>
      <c r="AL461" s="164"/>
      <c r="AM461" s="164"/>
      <c r="AN461" s="164"/>
      <c r="AO461" s="164"/>
      <c r="AP461" s="164"/>
      <c r="AQ461" s="164"/>
      <c r="AR461" s="164"/>
      <c r="AS461" s="164"/>
      <c r="AT461" s="164"/>
      <c r="AU461" s="164"/>
      <c r="AV461" s="164"/>
      <c r="AW461" s="164"/>
      <c r="AX461" s="164"/>
    </row>
    <row r="462" spans="32:50" ht="12.75"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</row>
    <row r="463" spans="32:50" ht="12.75"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4"/>
      <c r="AQ463" s="164"/>
      <c r="AR463" s="164"/>
      <c r="AS463" s="164"/>
      <c r="AT463" s="164"/>
      <c r="AU463" s="164"/>
      <c r="AV463" s="164"/>
      <c r="AW463" s="164"/>
      <c r="AX463" s="164"/>
    </row>
    <row r="464" spans="32:50" ht="12.75"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</row>
    <row r="465" spans="32:50" ht="12.75">
      <c r="AF465" s="164"/>
      <c r="AG465" s="164"/>
      <c r="AH465" s="164"/>
      <c r="AI465" s="164"/>
      <c r="AJ465" s="164"/>
      <c r="AK465" s="164"/>
      <c r="AL465" s="164"/>
      <c r="AM465" s="164"/>
      <c r="AN465" s="164"/>
      <c r="AO465" s="164"/>
      <c r="AP465" s="164"/>
      <c r="AQ465" s="164"/>
      <c r="AR465" s="164"/>
      <c r="AS465" s="164"/>
      <c r="AT465" s="164"/>
      <c r="AU465" s="164"/>
      <c r="AV465" s="164"/>
      <c r="AW465" s="164"/>
      <c r="AX465" s="164"/>
    </row>
    <row r="466" spans="32:50" ht="12.75">
      <c r="AF466" s="164"/>
      <c r="AG466" s="164"/>
      <c r="AH466" s="164"/>
      <c r="AI466" s="164"/>
      <c r="AJ466" s="164"/>
      <c r="AK466" s="164"/>
      <c r="AL466" s="164"/>
      <c r="AM466" s="164"/>
      <c r="AN466" s="164"/>
      <c r="AO466" s="164"/>
      <c r="AP466" s="164"/>
      <c r="AQ466" s="164"/>
      <c r="AR466" s="164"/>
      <c r="AS466" s="164"/>
      <c r="AT466" s="164"/>
      <c r="AU466" s="164"/>
      <c r="AV466" s="164"/>
      <c r="AW466" s="164"/>
      <c r="AX466" s="164"/>
    </row>
    <row r="467" spans="32:50" ht="12.75">
      <c r="AF467" s="164"/>
      <c r="AG467" s="164"/>
      <c r="AH467" s="164"/>
      <c r="AI467" s="164"/>
      <c r="AJ467" s="164"/>
      <c r="AK467" s="164"/>
      <c r="AL467" s="164"/>
      <c r="AM467" s="164"/>
      <c r="AN467" s="164"/>
      <c r="AO467" s="164"/>
      <c r="AP467" s="164"/>
      <c r="AQ467" s="164"/>
      <c r="AR467" s="164"/>
      <c r="AS467" s="164"/>
      <c r="AT467" s="164"/>
      <c r="AU467" s="164"/>
      <c r="AV467" s="164"/>
      <c r="AW467" s="164"/>
      <c r="AX467" s="164"/>
    </row>
    <row r="468" spans="32:50" ht="12.75">
      <c r="AF468" s="164"/>
      <c r="AG468" s="164"/>
      <c r="AH468" s="164"/>
      <c r="AI468" s="164"/>
      <c r="AJ468" s="164"/>
      <c r="AK468" s="164"/>
      <c r="AL468" s="164"/>
      <c r="AM468" s="164"/>
      <c r="AN468" s="164"/>
      <c r="AO468" s="164"/>
      <c r="AP468" s="164"/>
      <c r="AQ468" s="164"/>
      <c r="AR468" s="164"/>
      <c r="AS468" s="164"/>
      <c r="AT468" s="164"/>
      <c r="AU468" s="164"/>
      <c r="AV468" s="164"/>
      <c r="AW468" s="164"/>
      <c r="AX468" s="164"/>
    </row>
    <row r="469" spans="32:50" ht="12.75">
      <c r="AF469" s="164"/>
      <c r="AG469" s="164"/>
      <c r="AH469" s="164"/>
      <c r="AI469" s="164"/>
      <c r="AJ469" s="164"/>
      <c r="AK469" s="164"/>
      <c r="AL469" s="164"/>
      <c r="AM469" s="164"/>
      <c r="AN469" s="164"/>
      <c r="AO469" s="164"/>
      <c r="AP469" s="164"/>
      <c r="AQ469" s="164"/>
      <c r="AR469" s="164"/>
      <c r="AS469" s="164"/>
      <c r="AT469" s="164"/>
      <c r="AU469" s="164"/>
      <c r="AV469" s="164"/>
      <c r="AW469" s="164"/>
      <c r="AX469" s="164"/>
    </row>
    <row r="470" spans="32:50" ht="12.75">
      <c r="AF470" s="164"/>
      <c r="AG470" s="164"/>
      <c r="AH470" s="164"/>
      <c r="AI470" s="164"/>
      <c r="AJ470" s="164"/>
      <c r="AK470" s="164"/>
      <c r="AL470" s="164"/>
      <c r="AM470" s="164"/>
      <c r="AN470" s="164"/>
      <c r="AO470" s="164"/>
      <c r="AP470" s="164"/>
      <c r="AQ470" s="164"/>
      <c r="AR470" s="164"/>
      <c r="AS470" s="164"/>
      <c r="AT470" s="164"/>
      <c r="AU470" s="164"/>
      <c r="AV470" s="164"/>
      <c r="AW470" s="164"/>
      <c r="AX470" s="164"/>
    </row>
    <row r="471" spans="32:50" ht="12.75">
      <c r="AF471" s="164"/>
      <c r="AG471" s="164"/>
      <c r="AH471" s="164"/>
      <c r="AI471" s="164"/>
      <c r="AJ471" s="164"/>
      <c r="AK471" s="164"/>
      <c r="AL471" s="164"/>
      <c r="AM471" s="164"/>
      <c r="AN471" s="164"/>
      <c r="AO471" s="164"/>
      <c r="AP471" s="164"/>
      <c r="AQ471" s="164"/>
      <c r="AR471" s="164"/>
      <c r="AS471" s="164"/>
      <c r="AT471" s="164"/>
      <c r="AU471" s="164"/>
      <c r="AV471" s="164"/>
      <c r="AW471" s="164"/>
      <c r="AX471" s="164"/>
    </row>
    <row r="472" spans="32:50" ht="12.75">
      <c r="AF472" s="164"/>
      <c r="AG472" s="164"/>
      <c r="AH472" s="164"/>
      <c r="AI472" s="164"/>
      <c r="AJ472" s="164"/>
      <c r="AK472" s="164"/>
      <c r="AL472" s="164"/>
      <c r="AM472" s="164"/>
      <c r="AN472" s="164"/>
      <c r="AO472" s="164"/>
      <c r="AP472" s="164"/>
      <c r="AQ472" s="164"/>
      <c r="AR472" s="164"/>
      <c r="AS472" s="164"/>
      <c r="AT472" s="164"/>
      <c r="AU472" s="164"/>
      <c r="AV472" s="164"/>
      <c r="AW472" s="164"/>
      <c r="AX472" s="164"/>
    </row>
    <row r="473" spans="32:50" ht="12.75">
      <c r="AF473" s="164"/>
      <c r="AG473" s="164"/>
      <c r="AH473" s="164"/>
      <c r="AI473" s="164"/>
      <c r="AJ473" s="164"/>
      <c r="AK473" s="164"/>
      <c r="AL473" s="164"/>
      <c r="AM473" s="164"/>
      <c r="AN473" s="164"/>
      <c r="AO473" s="164"/>
      <c r="AP473" s="164"/>
      <c r="AQ473" s="164"/>
      <c r="AR473" s="164"/>
      <c r="AS473" s="164"/>
      <c r="AT473" s="164"/>
      <c r="AU473" s="164"/>
      <c r="AV473" s="164"/>
      <c r="AW473" s="164"/>
      <c r="AX473" s="164"/>
    </row>
    <row r="474" spans="32:50" ht="12.75">
      <c r="AF474" s="164"/>
      <c r="AG474" s="164"/>
      <c r="AH474" s="164"/>
      <c r="AI474" s="164"/>
      <c r="AJ474" s="164"/>
      <c r="AK474" s="164"/>
      <c r="AL474" s="164"/>
      <c r="AM474" s="164"/>
      <c r="AN474" s="164"/>
      <c r="AO474" s="164"/>
      <c r="AP474" s="164"/>
      <c r="AQ474" s="164"/>
      <c r="AR474" s="164"/>
      <c r="AS474" s="164"/>
      <c r="AT474" s="164"/>
      <c r="AU474" s="164"/>
      <c r="AV474" s="164"/>
      <c r="AW474" s="164"/>
      <c r="AX474" s="164"/>
    </row>
    <row r="475" spans="32:50" ht="12.75">
      <c r="AF475" s="164"/>
      <c r="AG475" s="164"/>
      <c r="AH475" s="164"/>
      <c r="AI475" s="164"/>
      <c r="AJ475" s="164"/>
      <c r="AK475" s="164"/>
      <c r="AL475" s="164"/>
      <c r="AM475" s="164"/>
      <c r="AN475" s="164"/>
      <c r="AO475" s="164"/>
      <c r="AP475" s="164"/>
      <c r="AQ475" s="164"/>
      <c r="AR475" s="164"/>
      <c r="AS475" s="164"/>
      <c r="AT475" s="164"/>
      <c r="AU475" s="164"/>
      <c r="AV475" s="164"/>
      <c r="AW475" s="164"/>
      <c r="AX475" s="164"/>
    </row>
    <row r="476" spans="32:50" ht="12.75">
      <c r="AF476" s="164"/>
      <c r="AG476" s="164"/>
      <c r="AH476" s="164"/>
      <c r="AI476" s="164"/>
      <c r="AJ476" s="164"/>
      <c r="AK476" s="164"/>
      <c r="AL476" s="164"/>
      <c r="AM476" s="164"/>
      <c r="AN476" s="164"/>
      <c r="AO476" s="164"/>
      <c r="AP476" s="164"/>
      <c r="AQ476" s="164"/>
      <c r="AR476" s="164"/>
      <c r="AS476" s="164"/>
      <c r="AT476" s="164"/>
      <c r="AU476" s="164"/>
      <c r="AV476" s="164"/>
      <c r="AW476" s="164"/>
      <c r="AX476" s="164"/>
    </row>
    <row r="477" spans="32:50" ht="12.75">
      <c r="AF477" s="164"/>
      <c r="AG477" s="164"/>
      <c r="AH477" s="164"/>
      <c r="AI477" s="164"/>
      <c r="AJ477" s="164"/>
      <c r="AK477" s="164"/>
      <c r="AL477" s="164"/>
      <c r="AM477" s="164"/>
      <c r="AN477" s="164"/>
      <c r="AO477" s="164"/>
      <c r="AP477" s="164"/>
      <c r="AQ477" s="164"/>
      <c r="AR477" s="164"/>
      <c r="AS477" s="164"/>
      <c r="AT477" s="164"/>
      <c r="AU477" s="164"/>
      <c r="AV477" s="164"/>
      <c r="AW477" s="164"/>
      <c r="AX477" s="164"/>
    </row>
    <row r="478" spans="32:50" ht="12.75">
      <c r="AF478" s="164"/>
      <c r="AG478" s="164"/>
      <c r="AH478" s="164"/>
      <c r="AI478" s="164"/>
      <c r="AJ478" s="164"/>
      <c r="AK478" s="164"/>
      <c r="AL478" s="164"/>
      <c r="AM478" s="164"/>
      <c r="AN478" s="164"/>
      <c r="AO478" s="164"/>
      <c r="AP478" s="164"/>
      <c r="AQ478" s="164"/>
      <c r="AR478" s="164"/>
      <c r="AS478" s="164"/>
      <c r="AT478" s="164"/>
      <c r="AU478" s="164"/>
      <c r="AV478" s="164"/>
      <c r="AW478" s="164"/>
      <c r="AX478" s="164"/>
    </row>
    <row r="479" spans="32:50" ht="12.75">
      <c r="AF479" s="164"/>
      <c r="AG479" s="164"/>
      <c r="AH479" s="164"/>
      <c r="AI479" s="164"/>
      <c r="AJ479" s="164"/>
      <c r="AK479" s="164"/>
      <c r="AL479" s="164"/>
      <c r="AM479" s="164"/>
      <c r="AN479" s="164"/>
      <c r="AO479" s="164"/>
      <c r="AP479" s="164"/>
      <c r="AQ479" s="164"/>
      <c r="AR479" s="164"/>
      <c r="AS479" s="164"/>
      <c r="AT479" s="164"/>
      <c r="AU479" s="164"/>
      <c r="AV479" s="164"/>
      <c r="AW479" s="164"/>
      <c r="AX479" s="164"/>
    </row>
    <row r="480" spans="32:50" ht="12.75">
      <c r="AF480" s="164"/>
      <c r="AG480" s="164"/>
      <c r="AH480" s="164"/>
      <c r="AI480" s="164"/>
      <c r="AJ480" s="164"/>
      <c r="AK480" s="164"/>
      <c r="AL480" s="164"/>
      <c r="AM480" s="164"/>
      <c r="AN480" s="164"/>
      <c r="AO480" s="164"/>
      <c r="AP480" s="164"/>
      <c r="AQ480" s="164"/>
      <c r="AR480" s="164"/>
      <c r="AS480" s="164"/>
      <c r="AT480" s="164"/>
      <c r="AU480" s="164"/>
      <c r="AV480" s="164"/>
      <c r="AW480" s="164"/>
      <c r="AX480" s="164"/>
    </row>
    <row r="481" spans="32:50" ht="12.75">
      <c r="AF481" s="164"/>
      <c r="AG481" s="164"/>
      <c r="AH481" s="164"/>
      <c r="AI481" s="164"/>
      <c r="AJ481" s="164"/>
      <c r="AK481" s="164"/>
      <c r="AL481" s="164"/>
      <c r="AM481" s="164"/>
      <c r="AN481" s="164"/>
      <c r="AO481" s="164"/>
      <c r="AP481" s="164"/>
      <c r="AQ481" s="164"/>
      <c r="AR481" s="164"/>
      <c r="AS481" s="164"/>
      <c r="AT481" s="164"/>
      <c r="AU481" s="164"/>
      <c r="AV481" s="164"/>
      <c r="AW481" s="164"/>
      <c r="AX481" s="164"/>
    </row>
    <row r="482" spans="32:50" ht="12.75">
      <c r="AF482" s="164"/>
      <c r="AG482" s="164"/>
      <c r="AH482" s="164"/>
      <c r="AI482" s="164"/>
      <c r="AJ482" s="164"/>
      <c r="AK482" s="164"/>
      <c r="AL482" s="164"/>
      <c r="AM482" s="164"/>
      <c r="AN482" s="164"/>
      <c r="AO482" s="164"/>
      <c r="AP482" s="164"/>
      <c r="AQ482" s="164"/>
      <c r="AR482" s="164"/>
      <c r="AS482" s="164"/>
      <c r="AT482" s="164"/>
      <c r="AU482" s="164"/>
      <c r="AV482" s="164"/>
      <c r="AW482" s="164"/>
      <c r="AX482" s="164"/>
    </row>
    <row r="483" spans="32:50" ht="12.75">
      <c r="AF483" s="164"/>
      <c r="AG483" s="164"/>
      <c r="AH483" s="164"/>
      <c r="AI483" s="164"/>
      <c r="AJ483" s="164"/>
      <c r="AK483" s="164"/>
      <c r="AL483" s="164"/>
      <c r="AM483" s="164"/>
      <c r="AN483" s="164"/>
      <c r="AO483" s="164"/>
      <c r="AP483" s="164"/>
      <c r="AQ483" s="164"/>
      <c r="AR483" s="164"/>
      <c r="AS483" s="164"/>
      <c r="AT483" s="164"/>
      <c r="AU483" s="164"/>
      <c r="AV483" s="164"/>
      <c r="AW483" s="164"/>
      <c r="AX483" s="164"/>
    </row>
    <row r="484" spans="32:50" ht="12.75">
      <c r="AF484" s="164"/>
      <c r="AG484" s="164"/>
      <c r="AH484" s="164"/>
      <c r="AI484" s="164"/>
      <c r="AJ484" s="164"/>
      <c r="AK484" s="164"/>
      <c r="AL484" s="164"/>
      <c r="AM484" s="164"/>
      <c r="AN484" s="164"/>
      <c r="AO484" s="164"/>
      <c r="AP484" s="164"/>
      <c r="AQ484" s="164"/>
      <c r="AR484" s="164"/>
      <c r="AS484" s="164"/>
      <c r="AT484" s="164"/>
      <c r="AU484" s="164"/>
      <c r="AV484" s="164"/>
      <c r="AW484" s="164"/>
      <c r="AX484" s="164"/>
    </row>
    <row r="485" spans="32:50" ht="12.75">
      <c r="AF485" s="164"/>
      <c r="AG485" s="164"/>
      <c r="AH485" s="164"/>
      <c r="AI485" s="164"/>
      <c r="AJ485" s="164"/>
      <c r="AK485" s="164"/>
      <c r="AL485" s="164"/>
      <c r="AM485" s="164"/>
      <c r="AN485" s="164"/>
      <c r="AO485" s="164"/>
      <c r="AP485" s="164"/>
      <c r="AQ485" s="164"/>
      <c r="AR485" s="164"/>
      <c r="AS485" s="164"/>
      <c r="AT485" s="164"/>
      <c r="AU485" s="164"/>
      <c r="AV485" s="164"/>
      <c r="AW485" s="164"/>
      <c r="AX485" s="164"/>
    </row>
    <row r="486" spans="32:50" ht="12.75">
      <c r="AF486" s="164"/>
      <c r="AG486" s="164"/>
      <c r="AH486" s="164"/>
      <c r="AI486" s="164"/>
      <c r="AJ486" s="164"/>
      <c r="AK486" s="164"/>
      <c r="AL486" s="164"/>
      <c r="AM486" s="164"/>
      <c r="AN486" s="164"/>
      <c r="AO486" s="164"/>
      <c r="AP486" s="164"/>
      <c r="AQ486" s="164"/>
      <c r="AR486" s="164"/>
      <c r="AS486" s="164"/>
      <c r="AT486" s="164"/>
      <c r="AU486" s="164"/>
      <c r="AV486" s="164"/>
      <c r="AW486" s="164"/>
      <c r="AX486" s="164"/>
    </row>
    <row r="487" spans="32:50" ht="12.75">
      <c r="AF487" s="164"/>
      <c r="AG487" s="164"/>
      <c r="AH487" s="164"/>
      <c r="AI487" s="164"/>
      <c r="AJ487" s="164"/>
      <c r="AK487" s="164"/>
      <c r="AL487" s="164"/>
      <c r="AM487" s="164"/>
      <c r="AN487" s="164"/>
      <c r="AO487" s="164"/>
      <c r="AP487" s="164"/>
      <c r="AQ487" s="164"/>
      <c r="AR487" s="164"/>
      <c r="AS487" s="164"/>
      <c r="AT487" s="164"/>
      <c r="AU487" s="164"/>
      <c r="AV487" s="164"/>
      <c r="AW487" s="164"/>
      <c r="AX487" s="164"/>
    </row>
    <row r="488" spans="32:50" ht="12.75">
      <c r="AF488" s="164"/>
      <c r="AG488" s="164"/>
      <c r="AH488" s="164"/>
      <c r="AI488" s="164"/>
      <c r="AJ488" s="164"/>
      <c r="AK488" s="164"/>
      <c r="AL488" s="164"/>
      <c r="AM488" s="164"/>
      <c r="AN488" s="164"/>
      <c r="AO488" s="164"/>
      <c r="AP488" s="164"/>
      <c r="AQ488" s="164"/>
      <c r="AR488" s="164"/>
      <c r="AS488" s="164"/>
      <c r="AT488" s="164"/>
      <c r="AU488" s="164"/>
      <c r="AV488" s="164"/>
      <c r="AW488" s="164"/>
      <c r="AX488" s="164"/>
    </row>
    <row r="489" spans="32:50" ht="12.75">
      <c r="AF489" s="164"/>
      <c r="AG489" s="164"/>
      <c r="AH489" s="164"/>
      <c r="AI489" s="164"/>
      <c r="AJ489" s="164"/>
      <c r="AK489" s="164"/>
      <c r="AL489" s="164"/>
      <c r="AM489" s="164"/>
      <c r="AN489" s="164"/>
      <c r="AO489" s="164"/>
      <c r="AP489" s="164"/>
      <c r="AQ489" s="164"/>
      <c r="AR489" s="164"/>
      <c r="AS489" s="164"/>
      <c r="AT489" s="164"/>
      <c r="AU489" s="164"/>
      <c r="AV489" s="164"/>
      <c r="AW489" s="164"/>
      <c r="AX489" s="164"/>
    </row>
    <row r="490" spans="32:50" ht="12.75">
      <c r="AF490" s="164"/>
      <c r="AG490" s="164"/>
      <c r="AH490" s="164"/>
      <c r="AI490" s="164"/>
      <c r="AJ490" s="164"/>
      <c r="AK490" s="164"/>
      <c r="AL490" s="164"/>
      <c r="AM490" s="164"/>
      <c r="AN490" s="164"/>
      <c r="AO490" s="164"/>
      <c r="AP490" s="164"/>
      <c r="AQ490" s="164"/>
      <c r="AR490" s="164"/>
      <c r="AS490" s="164"/>
      <c r="AT490" s="164"/>
      <c r="AU490" s="164"/>
      <c r="AV490" s="164"/>
      <c r="AW490" s="164"/>
      <c r="AX490" s="164"/>
    </row>
    <row r="491" spans="32:50" ht="12.75">
      <c r="AF491" s="164"/>
      <c r="AG491" s="164"/>
      <c r="AH491" s="164"/>
      <c r="AI491" s="164"/>
      <c r="AJ491" s="164"/>
      <c r="AK491" s="164"/>
      <c r="AL491" s="164"/>
      <c r="AM491" s="164"/>
      <c r="AN491" s="164"/>
      <c r="AO491" s="164"/>
      <c r="AP491" s="164"/>
      <c r="AQ491" s="164"/>
      <c r="AR491" s="164"/>
      <c r="AS491" s="164"/>
      <c r="AT491" s="164"/>
      <c r="AU491" s="164"/>
      <c r="AV491" s="164"/>
      <c r="AW491" s="164"/>
      <c r="AX491" s="164"/>
    </row>
    <row r="492" spans="32:50" ht="12.75">
      <c r="AF492" s="164"/>
      <c r="AG492" s="164"/>
      <c r="AH492" s="164"/>
      <c r="AI492" s="164"/>
      <c r="AJ492" s="164"/>
      <c r="AK492" s="164"/>
      <c r="AL492" s="164"/>
      <c r="AM492" s="164"/>
      <c r="AN492" s="164"/>
      <c r="AO492" s="164"/>
      <c r="AP492" s="164"/>
      <c r="AQ492" s="164"/>
      <c r="AR492" s="164"/>
      <c r="AS492" s="164"/>
      <c r="AT492" s="164"/>
      <c r="AU492" s="164"/>
      <c r="AV492" s="164"/>
      <c r="AW492" s="164"/>
      <c r="AX492" s="164"/>
    </row>
    <row r="493" spans="32:50" ht="12.75">
      <c r="AF493" s="164"/>
      <c r="AG493" s="164"/>
      <c r="AH493" s="164"/>
      <c r="AI493" s="164"/>
      <c r="AJ493" s="164"/>
      <c r="AK493" s="164"/>
      <c r="AL493" s="164"/>
      <c r="AM493" s="164"/>
      <c r="AN493" s="164"/>
      <c r="AO493" s="164"/>
      <c r="AP493" s="164"/>
      <c r="AQ493" s="164"/>
      <c r="AR493" s="164"/>
      <c r="AS493" s="164"/>
      <c r="AT493" s="164"/>
      <c r="AU493" s="164"/>
      <c r="AV493" s="164"/>
      <c r="AW493" s="164"/>
      <c r="AX493" s="164"/>
    </row>
    <row r="494" spans="32:50" ht="12.75">
      <c r="AF494" s="164"/>
      <c r="AG494" s="164"/>
      <c r="AH494" s="164"/>
      <c r="AI494" s="164"/>
      <c r="AJ494" s="164"/>
      <c r="AK494" s="164"/>
      <c r="AL494" s="164"/>
      <c r="AM494" s="164"/>
      <c r="AN494" s="164"/>
      <c r="AO494" s="164"/>
      <c r="AP494" s="164"/>
      <c r="AQ494" s="164"/>
      <c r="AR494" s="164"/>
      <c r="AS494" s="164"/>
      <c r="AT494" s="164"/>
      <c r="AU494" s="164"/>
      <c r="AV494" s="164"/>
      <c r="AW494" s="164"/>
      <c r="AX494" s="164"/>
    </row>
    <row r="495" spans="32:50" ht="12.75">
      <c r="AF495" s="164"/>
      <c r="AG495" s="164"/>
      <c r="AH495" s="164"/>
      <c r="AI495" s="164"/>
      <c r="AJ495" s="164"/>
      <c r="AK495" s="164"/>
      <c r="AL495" s="164"/>
      <c r="AM495" s="164"/>
      <c r="AN495" s="164"/>
      <c r="AO495" s="164"/>
      <c r="AP495" s="164"/>
      <c r="AQ495" s="164"/>
      <c r="AR495" s="164"/>
      <c r="AS495" s="164"/>
      <c r="AT495" s="164"/>
      <c r="AU495" s="164"/>
      <c r="AV495" s="164"/>
      <c r="AW495" s="164"/>
      <c r="AX495" s="164"/>
    </row>
    <row r="496" spans="32:50" ht="12.75">
      <c r="AF496" s="164"/>
      <c r="AG496" s="164"/>
      <c r="AH496" s="164"/>
      <c r="AI496" s="164"/>
      <c r="AJ496" s="164"/>
      <c r="AK496" s="164"/>
      <c r="AL496" s="164"/>
      <c r="AM496" s="164"/>
      <c r="AN496" s="164"/>
      <c r="AO496" s="164"/>
      <c r="AP496" s="164"/>
      <c r="AQ496" s="164"/>
      <c r="AR496" s="164"/>
      <c r="AS496" s="164"/>
      <c r="AT496" s="164"/>
      <c r="AU496" s="164"/>
      <c r="AV496" s="164"/>
      <c r="AW496" s="164"/>
      <c r="AX496" s="164"/>
    </row>
    <row r="497" spans="32:50" ht="12.75">
      <c r="AF497" s="164"/>
      <c r="AG497" s="164"/>
      <c r="AH497" s="164"/>
      <c r="AI497" s="164"/>
      <c r="AJ497" s="164"/>
      <c r="AK497" s="164"/>
      <c r="AL497" s="164"/>
      <c r="AM497" s="164"/>
      <c r="AN497" s="164"/>
      <c r="AO497" s="164"/>
      <c r="AP497" s="164"/>
      <c r="AQ497" s="164"/>
      <c r="AR497" s="164"/>
      <c r="AS497" s="164"/>
      <c r="AT497" s="164"/>
      <c r="AU497" s="164"/>
      <c r="AV497" s="164"/>
      <c r="AW497" s="164"/>
      <c r="AX497" s="164"/>
    </row>
    <row r="498" spans="32:50" ht="12.75">
      <c r="AF498" s="164"/>
      <c r="AG498" s="164"/>
      <c r="AH498" s="164"/>
      <c r="AI498" s="164"/>
      <c r="AJ498" s="164"/>
      <c r="AK498" s="164"/>
      <c r="AL498" s="164"/>
      <c r="AM498" s="164"/>
      <c r="AN498" s="164"/>
      <c r="AO498" s="164"/>
      <c r="AP498" s="164"/>
      <c r="AQ498" s="164"/>
      <c r="AR498" s="164"/>
      <c r="AS498" s="164"/>
      <c r="AT498" s="164"/>
      <c r="AU498" s="164"/>
      <c r="AV498" s="164"/>
      <c r="AW498" s="164"/>
      <c r="AX498" s="164"/>
    </row>
    <row r="499" spans="32:50" ht="12.75">
      <c r="AF499" s="164"/>
      <c r="AG499" s="164"/>
      <c r="AH499" s="164"/>
      <c r="AI499" s="164"/>
      <c r="AJ499" s="164"/>
      <c r="AK499" s="164"/>
      <c r="AL499" s="164"/>
      <c r="AM499" s="164"/>
      <c r="AN499" s="164"/>
      <c r="AO499" s="164"/>
      <c r="AP499" s="164"/>
      <c r="AQ499" s="164"/>
      <c r="AR499" s="164"/>
      <c r="AS499" s="164"/>
      <c r="AT499" s="164"/>
      <c r="AU499" s="164"/>
      <c r="AV499" s="164"/>
      <c r="AW499" s="164"/>
      <c r="AX499" s="164"/>
    </row>
    <row r="500" spans="32:50" ht="12.75">
      <c r="AF500" s="164"/>
      <c r="AG500" s="164"/>
      <c r="AH500" s="164"/>
      <c r="AI500" s="164"/>
      <c r="AJ500" s="164"/>
      <c r="AK500" s="164"/>
      <c r="AL500" s="164"/>
      <c r="AM500" s="164"/>
      <c r="AN500" s="164"/>
      <c r="AO500" s="164"/>
      <c r="AP500" s="164"/>
      <c r="AQ500" s="164"/>
      <c r="AR500" s="164"/>
      <c r="AS500" s="164"/>
      <c r="AT500" s="164"/>
      <c r="AU500" s="164"/>
      <c r="AV500" s="164"/>
      <c r="AW500" s="164"/>
      <c r="AX500" s="164"/>
    </row>
    <row r="501" spans="32:50" ht="12.75">
      <c r="AF501" s="164"/>
      <c r="AG501" s="164"/>
      <c r="AH501" s="164"/>
      <c r="AI501" s="164"/>
      <c r="AJ501" s="164"/>
      <c r="AK501" s="164"/>
      <c r="AL501" s="164"/>
      <c r="AM501" s="164"/>
      <c r="AN501" s="164"/>
      <c r="AO501" s="164"/>
      <c r="AP501" s="164"/>
      <c r="AQ501" s="164"/>
      <c r="AR501" s="164"/>
      <c r="AS501" s="164"/>
      <c r="AT501" s="164"/>
      <c r="AU501" s="164"/>
      <c r="AV501" s="164"/>
      <c r="AW501" s="164"/>
      <c r="AX501" s="164"/>
    </row>
    <row r="502" spans="32:50" ht="12.75">
      <c r="AF502" s="164"/>
      <c r="AG502" s="164"/>
      <c r="AH502" s="164"/>
      <c r="AI502" s="164"/>
      <c r="AJ502" s="164"/>
      <c r="AK502" s="164"/>
      <c r="AL502" s="164"/>
      <c r="AM502" s="164"/>
      <c r="AN502" s="164"/>
      <c r="AO502" s="164"/>
      <c r="AP502" s="164"/>
      <c r="AQ502" s="164"/>
      <c r="AR502" s="164"/>
      <c r="AS502" s="164"/>
      <c r="AT502" s="164"/>
      <c r="AU502" s="164"/>
      <c r="AV502" s="164"/>
      <c r="AW502" s="164"/>
      <c r="AX502" s="164"/>
    </row>
    <row r="503" spans="32:50" ht="12.75">
      <c r="AF503" s="164"/>
      <c r="AG503" s="164"/>
      <c r="AH503" s="164"/>
      <c r="AI503" s="164"/>
      <c r="AJ503" s="164"/>
      <c r="AK503" s="164"/>
      <c r="AL503" s="164"/>
      <c r="AM503" s="164"/>
      <c r="AN503" s="164"/>
      <c r="AO503" s="164"/>
      <c r="AP503" s="164"/>
      <c r="AQ503" s="164"/>
      <c r="AR503" s="164"/>
      <c r="AS503" s="164"/>
      <c r="AT503" s="164"/>
      <c r="AU503" s="164"/>
      <c r="AV503" s="164"/>
      <c r="AW503" s="164"/>
      <c r="AX503" s="164"/>
    </row>
    <row r="504" spans="32:50" ht="12.75">
      <c r="AF504" s="164"/>
      <c r="AG504" s="164"/>
      <c r="AH504" s="164"/>
      <c r="AI504" s="164"/>
      <c r="AJ504" s="164"/>
      <c r="AK504" s="164"/>
      <c r="AL504" s="164"/>
      <c r="AM504" s="164"/>
      <c r="AN504" s="164"/>
      <c r="AO504" s="164"/>
      <c r="AP504" s="164"/>
      <c r="AQ504" s="164"/>
      <c r="AR504" s="164"/>
      <c r="AS504" s="164"/>
      <c r="AT504" s="164"/>
      <c r="AU504" s="164"/>
      <c r="AV504" s="164"/>
      <c r="AW504" s="164"/>
      <c r="AX504" s="164"/>
    </row>
    <row r="505" spans="32:50" ht="12.75">
      <c r="AF505" s="164"/>
      <c r="AG505" s="164"/>
      <c r="AH505" s="164"/>
      <c r="AI505" s="164"/>
      <c r="AJ505" s="164"/>
      <c r="AK505" s="164"/>
      <c r="AL505" s="164"/>
      <c r="AM505" s="164"/>
      <c r="AN505" s="164"/>
      <c r="AO505" s="164"/>
      <c r="AP505" s="164"/>
      <c r="AQ505" s="164"/>
      <c r="AR505" s="164"/>
      <c r="AS505" s="164"/>
      <c r="AT505" s="164"/>
      <c r="AU505" s="164"/>
      <c r="AV505" s="164"/>
      <c r="AW505" s="164"/>
      <c r="AX505" s="164"/>
    </row>
    <row r="506" spans="32:50" ht="12.75">
      <c r="AF506" s="164"/>
      <c r="AG506" s="164"/>
      <c r="AH506" s="164"/>
      <c r="AI506" s="164"/>
      <c r="AJ506" s="164"/>
      <c r="AK506" s="164"/>
      <c r="AL506" s="164"/>
      <c r="AM506" s="164"/>
      <c r="AN506" s="164"/>
      <c r="AO506" s="164"/>
      <c r="AP506" s="164"/>
      <c r="AQ506" s="164"/>
      <c r="AR506" s="164"/>
      <c r="AS506" s="164"/>
      <c r="AT506" s="164"/>
      <c r="AU506" s="164"/>
      <c r="AV506" s="164"/>
      <c r="AW506" s="164"/>
      <c r="AX506" s="164"/>
    </row>
    <row r="507" spans="32:50" ht="12.75">
      <c r="AF507" s="164"/>
      <c r="AG507" s="164"/>
      <c r="AH507" s="164"/>
      <c r="AI507" s="164"/>
      <c r="AJ507" s="164"/>
      <c r="AK507" s="164"/>
      <c r="AL507" s="164"/>
      <c r="AM507" s="164"/>
      <c r="AN507" s="164"/>
      <c r="AO507" s="164"/>
      <c r="AP507" s="164"/>
      <c r="AQ507" s="164"/>
      <c r="AR507" s="164"/>
      <c r="AS507" s="164"/>
      <c r="AT507" s="164"/>
      <c r="AU507" s="164"/>
      <c r="AV507" s="164"/>
      <c r="AW507" s="164"/>
      <c r="AX507" s="164"/>
    </row>
    <row r="508" spans="32:50" ht="12.75">
      <c r="AF508" s="164"/>
      <c r="AG508" s="164"/>
      <c r="AH508" s="164"/>
      <c r="AI508" s="164"/>
      <c r="AJ508" s="164"/>
      <c r="AK508" s="164"/>
      <c r="AL508" s="164"/>
      <c r="AM508" s="164"/>
      <c r="AN508" s="164"/>
      <c r="AO508" s="164"/>
      <c r="AP508" s="164"/>
      <c r="AQ508" s="164"/>
      <c r="AR508" s="164"/>
      <c r="AS508" s="164"/>
      <c r="AT508" s="164"/>
      <c r="AU508" s="164"/>
      <c r="AV508" s="164"/>
      <c r="AW508" s="164"/>
      <c r="AX508" s="164"/>
    </row>
    <row r="509" spans="32:50" ht="12.75">
      <c r="AF509" s="164"/>
      <c r="AG509" s="164"/>
      <c r="AH509" s="164"/>
      <c r="AI509" s="164"/>
      <c r="AJ509" s="164"/>
      <c r="AK509" s="164"/>
      <c r="AL509" s="164"/>
      <c r="AM509" s="164"/>
      <c r="AN509" s="164"/>
      <c r="AO509" s="164"/>
      <c r="AP509" s="164"/>
      <c r="AQ509" s="164"/>
      <c r="AR509" s="164"/>
      <c r="AS509" s="164"/>
      <c r="AT509" s="164"/>
      <c r="AU509" s="164"/>
      <c r="AV509" s="164"/>
      <c r="AW509" s="164"/>
      <c r="AX509" s="164"/>
    </row>
    <row r="510" spans="32:50" ht="12.75">
      <c r="AF510" s="164"/>
      <c r="AG510" s="164"/>
      <c r="AH510" s="164"/>
      <c r="AI510" s="164"/>
      <c r="AJ510" s="164"/>
      <c r="AK510" s="164"/>
      <c r="AL510" s="164"/>
      <c r="AM510" s="164"/>
      <c r="AN510" s="164"/>
      <c r="AO510" s="164"/>
      <c r="AP510" s="164"/>
      <c r="AQ510" s="164"/>
      <c r="AR510" s="164"/>
      <c r="AS510" s="164"/>
      <c r="AT510" s="164"/>
      <c r="AU510" s="164"/>
      <c r="AV510" s="164"/>
      <c r="AW510" s="164"/>
      <c r="AX510" s="164"/>
    </row>
    <row r="511" spans="32:50" ht="12.75">
      <c r="AF511" s="164"/>
      <c r="AG511" s="164"/>
      <c r="AH511" s="164"/>
      <c r="AI511" s="164"/>
      <c r="AJ511" s="164"/>
      <c r="AK511" s="164"/>
      <c r="AL511" s="164"/>
      <c r="AM511" s="164"/>
      <c r="AN511" s="164"/>
      <c r="AO511" s="164"/>
      <c r="AP511" s="164"/>
      <c r="AQ511" s="164"/>
      <c r="AR511" s="164"/>
      <c r="AS511" s="164"/>
      <c r="AT511" s="164"/>
      <c r="AU511" s="164"/>
      <c r="AV511" s="164"/>
      <c r="AW511" s="164"/>
      <c r="AX511" s="164"/>
    </row>
    <row r="512" spans="32:50" ht="12.75">
      <c r="AF512" s="164"/>
      <c r="AG512" s="164"/>
      <c r="AH512" s="164"/>
      <c r="AI512" s="164"/>
      <c r="AJ512" s="164"/>
      <c r="AK512" s="164"/>
      <c r="AL512" s="164"/>
      <c r="AM512" s="164"/>
      <c r="AN512" s="164"/>
      <c r="AO512" s="164"/>
      <c r="AP512" s="164"/>
      <c r="AQ512" s="164"/>
      <c r="AR512" s="164"/>
      <c r="AS512" s="164"/>
      <c r="AT512" s="164"/>
      <c r="AU512" s="164"/>
      <c r="AV512" s="164"/>
      <c r="AW512" s="164"/>
      <c r="AX512" s="164"/>
    </row>
    <row r="513" spans="32:50" ht="12.75">
      <c r="AF513" s="164"/>
      <c r="AG513" s="164"/>
      <c r="AH513" s="164"/>
      <c r="AI513" s="164"/>
      <c r="AJ513" s="164"/>
      <c r="AK513" s="164"/>
      <c r="AL513" s="164"/>
      <c r="AM513" s="164"/>
      <c r="AN513" s="164"/>
      <c r="AO513" s="164"/>
      <c r="AP513" s="164"/>
      <c r="AQ513" s="164"/>
      <c r="AR513" s="164"/>
      <c r="AS513" s="164"/>
      <c r="AT513" s="164"/>
      <c r="AU513" s="164"/>
      <c r="AV513" s="164"/>
      <c r="AW513" s="164"/>
      <c r="AX513" s="164"/>
    </row>
    <row r="514" spans="32:50" ht="12.75">
      <c r="AF514" s="164"/>
      <c r="AG514" s="164"/>
      <c r="AH514" s="164"/>
      <c r="AI514" s="164"/>
      <c r="AJ514" s="164"/>
      <c r="AK514" s="164"/>
      <c r="AL514" s="164"/>
      <c r="AM514" s="164"/>
      <c r="AN514" s="164"/>
      <c r="AO514" s="164"/>
      <c r="AP514" s="164"/>
      <c r="AQ514" s="164"/>
      <c r="AR514" s="164"/>
      <c r="AS514" s="164"/>
      <c r="AT514" s="164"/>
      <c r="AU514" s="164"/>
      <c r="AV514" s="164"/>
      <c r="AW514" s="164"/>
      <c r="AX514" s="164"/>
    </row>
    <row r="515" spans="32:50" ht="12.75">
      <c r="AF515" s="164"/>
      <c r="AG515" s="164"/>
      <c r="AH515" s="164"/>
      <c r="AI515" s="164"/>
      <c r="AJ515" s="164"/>
      <c r="AK515" s="164"/>
      <c r="AL515" s="164"/>
      <c r="AM515" s="164"/>
      <c r="AN515" s="164"/>
      <c r="AO515" s="164"/>
      <c r="AP515" s="164"/>
      <c r="AQ515" s="164"/>
      <c r="AR515" s="164"/>
      <c r="AS515" s="164"/>
      <c r="AT515" s="164"/>
      <c r="AU515" s="164"/>
      <c r="AV515" s="164"/>
      <c r="AW515" s="164"/>
      <c r="AX515" s="164"/>
    </row>
    <row r="516" spans="32:50" ht="12.75">
      <c r="AF516" s="164"/>
      <c r="AG516" s="164"/>
      <c r="AH516" s="164"/>
      <c r="AI516" s="164"/>
      <c r="AJ516" s="164"/>
      <c r="AK516" s="164"/>
      <c r="AL516" s="164"/>
      <c r="AM516" s="164"/>
      <c r="AN516" s="164"/>
      <c r="AO516" s="164"/>
      <c r="AP516" s="164"/>
      <c r="AQ516" s="164"/>
      <c r="AR516" s="164"/>
      <c r="AS516" s="164"/>
      <c r="AT516" s="164"/>
      <c r="AU516" s="164"/>
      <c r="AV516" s="164"/>
      <c r="AW516" s="164"/>
      <c r="AX516" s="164"/>
    </row>
    <row r="517" spans="32:50" ht="12.75">
      <c r="AF517" s="164"/>
      <c r="AG517" s="164"/>
      <c r="AH517" s="164"/>
      <c r="AI517" s="164"/>
      <c r="AJ517" s="164"/>
      <c r="AK517" s="164"/>
      <c r="AL517" s="164"/>
      <c r="AM517" s="164"/>
      <c r="AN517" s="164"/>
      <c r="AO517" s="164"/>
      <c r="AP517" s="164"/>
      <c r="AQ517" s="164"/>
      <c r="AR517" s="164"/>
      <c r="AS517" s="164"/>
      <c r="AT517" s="164"/>
      <c r="AU517" s="164"/>
      <c r="AV517" s="164"/>
      <c r="AW517" s="164"/>
      <c r="AX517" s="164"/>
    </row>
    <row r="518" spans="32:50" ht="12.75">
      <c r="AF518" s="164"/>
      <c r="AG518" s="164"/>
      <c r="AH518" s="164"/>
      <c r="AI518" s="164"/>
      <c r="AJ518" s="164"/>
      <c r="AK518" s="164"/>
      <c r="AL518" s="164"/>
      <c r="AM518" s="164"/>
      <c r="AN518" s="164"/>
      <c r="AO518" s="164"/>
      <c r="AP518" s="164"/>
      <c r="AQ518" s="164"/>
      <c r="AR518" s="164"/>
      <c r="AS518" s="164"/>
      <c r="AT518" s="164"/>
      <c r="AU518" s="164"/>
      <c r="AV518" s="164"/>
      <c r="AW518" s="164"/>
      <c r="AX518" s="164"/>
    </row>
    <row r="519" spans="32:50" ht="12.75">
      <c r="AF519" s="164"/>
      <c r="AG519" s="164"/>
      <c r="AH519" s="164"/>
      <c r="AI519" s="164"/>
      <c r="AJ519" s="164"/>
      <c r="AK519" s="164"/>
      <c r="AL519" s="164"/>
      <c r="AM519" s="164"/>
      <c r="AN519" s="164"/>
      <c r="AO519" s="164"/>
      <c r="AP519" s="164"/>
      <c r="AQ519" s="164"/>
      <c r="AR519" s="164"/>
      <c r="AS519" s="164"/>
      <c r="AT519" s="164"/>
      <c r="AU519" s="164"/>
      <c r="AV519" s="164"/>
      <c r="AW519" s="164"/>
      <c r="AX519" s="164"/>
    </row>
    <row r="520" spans="32:50" ht="12.75">
      <c r="AF520" s="164"/>
      <c r="AG520" s="164"/>
      <c r="AH520" s="164"/>
      <c r="AI520" s="164"/>
      <c r="AJ520" s="164"/>
      <c r="AK520" s="164"/>
      <c r="AL520" s="164"/>
      <c r="AM520" s="164"/>
      <c r="AN520" s="164"/>
      <c r="AO520" s="164"/>
      <c r="AP520" s="164"/>
      <c r="AQ520" s="164"/>
      <c r="AR520" s="164"/>
      <c r="AS520" s="164"/>
      <c r="AT520" s="164"/>
      <c r="AU520" s="164"/>
      <c r="AV520" s="164"/>
      <c r="AW520" s="164"/>
      <c r="AX520" s="164"/>
    </row>
    <row r="521" spans="32:50" ht="12.75">
      <c r="AF521" s="164"/>
      <c r="AG521" s="164"/>
      <c r="AH521" s="164"/>
      <c r="AI521" s="164"/>
      <c r="AJ521" s="164"/>
      <c r="AK521" s="164"/>
      <c r="AL521" s="164"/>
      <c r="AM521" s="164"/>
      <c r="AN521" s="164"/>
      <c r="AO521" s="164"/>
      <c r="AP521" s="164"/>
      <c r="AQ521" s="164"/>
      <c r="AR521" s="164"/>
      <c r="AS521" s="164"/>
      <c r="AT521" s="164"/>
      <c r="AU521" s="164"/>
      <c r="AV521" s="164"/>
      <c r="AW521" s="164"/>
      <c r="AX521" s="164"/>
    </row>
    <row r="522" spans="32:50" ht="12.75">
      <c r="AF522" s="164"/>
      <c r="AG522" s="164"/>
      <c r="AH522" s="164"/>
      <c r="AI522" s="164"/>
      <c r="AJ522" s="164"/>
      <c r="AK522" s="164"/>
      <c r="AL522" s="164"/>
      <c r="AM522" s="164"/>
      <c r="AN522" s="164"/>
      <c r="AO522" s="164"/>
      <c r="AP522" s="164"/>
      <c r="AQ522" s="164"/>
      <c r="AR522" s="164"/>
      <c r="AS522" s="164"/>
      <c r="AT522" s="164"/>
      <c r="AU522" s="164"/>
      <c r="AV522" s="164"/>
      <c r="AW522" s="164"/>
      <c r="AX522" s="164"/>
    </row>
    <row r="523" spans="32:50" ht="12.75">
      <c r="AF523" s="164"/>
      <c r="AG523" s="164"/>
      <c r="AH523" s="164"/>
      <c r="AI523" s="164"/>
      <c r="AJ523" s="164"/>
      <c r="AK523" s="164"/>
      <c r="AL523" s="164"/>
      <c r="AM523" s="164"/>
      <c r="AN523" s="164"/>
      <c r="AO523" s="164"/>
      <c r="AP523" s="164"/>
      <c r="AQ523" s="164"/>
      <c r="AR523" s="164"/>
      <c r="AS523" s="164"/>
      <c r="AT523" s="164"/>
      <c r="AU523" s="164"/>
      <c r="AV523" s="164"/>
      <c r="AW523" s="164"/>
      <c r="AX523" s="164"/>
    </row>
    <row r="524" spans="32:50" ht="12.75">
      <c r="AF524" s="164"/>
      <c r="AG524" s="164"/>
      <c r="AH524" s="164"/>
      <c r="AI524" s="164"/>
      <c r="AJ524" s="164"/>
      <c r="AK524" s="164"/>
      <c r="AL524" s="164"/>
      <c r="AM524" s="164"/>
      <c r="AN524" s="164"/>
      <c r="AO524" s="164"/>
      <c r="AP524" s="164"/>
      <c r="AQ524" s="164"/>
      <c r="AR524" s="164"/>
      <c r="AS524" s="164"/>
      <c r="AT524" s="164"/>
      <c r="AU524" s="164"/>
      <c r="AV524" s="164"/>
      <c r="AW524" s="164"/>
      <c r="AX524" s="164"/>
    </row>
    <row r="525" spans="32:50" ht="12.75">
      <c r="AF525" s="164"/>
      <c r="AG525" s="164"/>
      <c r="AH525" s="164"/>
      <c r="AI525" s="164"/>
      <c r="AJ525" s="164"/>
      <c r="AK525" s="164"/>
      <c r="AL525" s="164"/>
      <c r="AM525" s="164"/>
      <c r="AN525" s="164"/>
      <c r="AO525" s="164"/>
      <c r="AP525" s="164"/>
      <c r="AQ525" s="164"/>
      <c r="AR525" s="164"/>
      <c r="AS525" s="164"/>
      <c r="AT525" s="164"/>
      <c r="AU525" s="164"/>
      <c r="AV525" s="164"/>
      <c r="AW525" s="164"/>
      <c r="AX525" s="164"/>
    </row>
    <row r="526" spans="32:50" ht="12.75">
      <c r="AF526" s="164"/>
      <c r="AG526" s="164"/>
      <c r="AH526" s="164"/>
      <c r="AI526" s="164"/>
      <c r="AJ526" s="164"/>
      <c r="AK526" s="164"/>
      <c r="AL526" s="164"/>
      <c r="AM526" s="164"/>
      <c r="AN526" s="164"/>
      <c r="AO526" s="164"/>
      <c r="AP526" s="164"/>
      <c r="AQ526" s="164"/>
      <c r="AR526" s="164"/>
      <c r="AS526" s="164"/>
      <c r="AT526" s="164"/>
      <c r="AU526" s="164"/>
      <c r="AV526" s="164"/>
      <c r="AW526" s="164"/>
      <c r="AX526" s="164"/>
    </row>
    <row r="527" spans="32:50" ht="12.75">
      <c r="AF527" s="164"/>
      <c r="AG527" s="164"/>
      <c r="AH527" s="164"/>
      <c r="AI527" s="164"/>
      <c r="AJ527" s="164"/>
      <c r="AK527" s="164"/>
      <c r="AL527" s="164"/>
      <c r="AM527" s="164"/>
      <c r="AN527" s="164"/>
      <c r="AO527" s="164"/>
      <c r="AP527" s="164"/>
      <c r="AQ527" s="164"/>
      <c r="AR527" s="164"/>
      <c r="AS527" s="164"/>
      <c r="AT527" s="164"/>
      <c r="AU527" s="164"/>
      <c r="AV527" s="164"/>
      <c r="AW527" s="164"/>
      <c r="AX527" s="164"/>
    </row>
    <row r="528" spans="32:50" ht="12.75">
      <c r="AF528" s="164"/>
      <c r="AG528" s="164"/>
      <c r="AH528" s="164"/>
      <c r="AI528" s="164"/>
      <c r="AJ528" s="164"/>
      <c r="AK528" s="164"/>
      <c r="AL528" s="164"/>
      <c r="AM528" s="164"/>
      <c r="AN528" s="164"/>
      <c r="AO528" s="164"/>
      <c r="AP528" s="164"/>
      <c r="AQ528" s="164"/>
      <c r="AR528" s="164"/>
      <c r="AS528" s="164"/>
      <c r="AT528" s="164"/>
      <c r="AU528" s="164"/>
      <c r="AV528" s="164"/>
      <c r="AW528" s="164"/>
      <c r="AX528" s="164"/>
    </row>
    <row r="529" spans="32:50" ht="12.75">
      <c r="AF529" s="164"/>
      <c r="AG529" s="164"/>
      <c r="AH529" s="164"/>
      <c r="AI529" s="164"/>
      <c r="AJ529" s="164"/>
      <c r="AK529" s="164"/>
      <c r="AL529" s="164"/>
      <c r="AM529" s="164"/>
      <c r="AN529" s="164"/>
      <c r="AO529" s="164"/>
      <c r="AP529" s="164"/>
      <c r="AQ529" s="164"/>
      <c r="AR529" s="164"/>
      <c r="AS529" s="164"/>
      <c r="AT529" s="164"/>
      <c r="AU529" s="164"/>
      <c r="AV529" s="164"/>
      <c r="AW529" s="164"/>
      <c r="AX529" s="164"/>
    </row>
    <row r="530" spans="32:50" ht="12.75">
      <c r="AF530" s="164"/>
      <c r="AG530" s="164"/>
      <c r="AH530" s="164"/>
      <c r="AI530" s="164"/>
      <c r="AJ530" s="164"/>
      <c r="AK530" s="164"/>
      <c r="AL530" s="164"/>
      <c r="AM530" s="164"/>
      <c r="AN530" s="164"/>
      <c r="AO530" s="164"/>
      <c r="AP530" s="164"/>
      <c r="AQ530" s="164"/>
      <c r="AR530" s="164"/>
      <c r="AS530" s="164"/>
      <c r="AT530" s="164"/>
      <c r="AU530" s="164"/>
      <c r="AV530" s="164"/>
      <c r="AW530" s="164"/>
      <c r="AX530" s="164"/>
    </row>
    <row r="531" spans="32:50" ht="12.75">
      <c r="AF531" s="164"/>
      <c r="AG531" s="164"/>
      <c r="AH531" s="164"/>
      <c r="AI531" s="164"/>
      <c r="AJ531" s="164"/>
      <c r="AK531" s="164"/>
      <c r="AL531" s="164"/>
      <c r="AM531" s="164"/>
      <c r="AN531" s="164"/>
      <c r="AO531" s="164"/>
      <c r="AP531" s="164"/>
      <c r="AQ531" s="164"/>
      <c r="AR531" s="164"/>
      <c r="AS531" s="164"/>
      <c r="AT531" s="164"/>
      <c r="AU531" s="164"/>
      <c r="AV531" s="164"/>
      <c r="AW531" s="164"/>
      <c r="AX531" s="164"/>
    </row>
    <row r="532" spans="32:50" ht="12.75">
      <c r="AF532" s="164"/>
      <c r="AG532" s="164"/>
      <c r="AH532" s="164"/>
      <c r="AI532" s="164"/>
      <c r="AJ532" s="164"/>
      <c r="AK532" s="164"/>
      <c r="AL532" s="164"/>
      <c r="AM532" s="164"/>
      <c r="AN532" s="164"/>
      <c r="AO532" s="164"/>
      <c r="AP532" s="164"/>
      <c r="AQ532" s="164"/>
      <c r="AR532" s="164"/>
      <c r="AS532" s="164"/>
      <c r="AT532" s="164"/>
      <c r="AU532" s="164"/>
      <c r="AV532" s="164"/>
      <c r="AW532" s="164"/>
      <c r="AX532" s="164"/>
    </row>
    <row r="533" spans="32:50" ht="12.75">
      <c r="AF533" s="164"/>
      <c r="AG533" s="164"/>
      <c r="AH533" s="164"/>
      <c r="AI533" s="164"/>
      <c r="AJ533" s="164"/>
      <c r="AK533" s="164"/>
      <c r="AL533" s="164"/>
      <c r="AM533" s="164"/>
      <c r="AN533" s="164"/>
      <c r="AO533" s="164"/>
      <c r="AP533" s="164"/>
      <c r="AQ533" s="164"/>
      <c r="AR533" s="164"/>
      <c r="AS533" s="164"/>
      <c r="AT533" s="164"/>
      <c r="AU533" s="164"/>
      <c r="AV533" s="164"/>
      <c r="AW533" s="164"/>
      <c r="AX533" s="164"/>
    </row>
    <row r="534" spans="32:50" ht="12.75">
      <c r="AF534" s="164"/>
      <c r="AG534" s="164"/>
      <c r="AH534" s="164"/>
      <c r="AI534" s="164"/>
      <c r="AJ534" s="164"/>
      <c r="AK534" s="164"/>
      <c r="AL534" s="164"/>
      <c r="AM534" s="164"/>
      <c r="AN534" s="164"/>
      <c r="AO534" s="164"/>
      <c r="AP534" s="164"/>
      <c r="AQ534" s="164"/>
      <c r="AR534" s="164"/>
      <c r="AS534" s="164"/>
      <c r="AT534" s="164"/>
      <c r="AU534" s="164"/>
      <c r="AV534" s="164"/>
      <c r="AW534" s="164"/>
      <c r="AX534" s="164"/>
    </row>
    <row r="535" spans="32:50" ht="12.75">
      <c r="AF535" s="164"/>
      <c r="AG535" s="164"/>
      <c r="AH535" s="164"/>
      <c r="AI535" s="164"/>
      <c r="AJ535" s="164"/>
      <c r="AK535" s="164"/>
      <c r="AL535" s="164"/>
      <c r="AM535" s="164"/>
      <c r="AN535" s="164"/>
      <c r="AO535" s="164"/>
      <c r="AP535" s="164"/>
      <c r="AQ535" s="164"/>
      <c r="AR535" s="164"/>
      <c r="AS535" s="164"/>
      <c r="AT535" s="164"/>
      <c r="AU535" s="164"/>
      <c r="AV535" s="164"/>
      <c r="AW535" s="164"/>
      <c r="AX535" s="164"/>
    </row>
    <row r="536" spans="32:50" ht="12.75">
      <c r="AF536" s="164"/>
      <c r="AG536" s="164"/>
      <c r="AH536" s="164"/>
      <c r="AI536" s="164"/>
      <c r="AJ536" s="164"/>
      <c r="AK536" s="164"/>
      <c r="AL536" s="164"/>
      <c r="AM536" s="164"/>
      <c r="AN536" s="164"/>
      <c r="AO536" s="164"/>
      <c r="AP536" s="164"/>
      <c r="AQ536" s="164"/>
      <c r="AR536" s="164"/>
      <c r="AS536" s="164"/>
      <c r="AT536" s="164"/>
      <c r="AU536" s="164"/>
      <c r="AV536" s="164"/>
      <c r="AW536" s="164"/>
      <c r="AX536" s="164"/>
    </row>
    <row r="537" spans="32:50" ht="12.75">
      <c r="AF537" s="164"/>
      <c r="AG537" s="164"/>
      <c r="AH537" s="164"/>
      <c r="AI537" s="164"/>
      <c r="AJ537" s="164"/>
      <c r="AK537" s="164"/>
      <c r="AL537" s="164"/>
      <c r="AM537" s="164"/>
      <c r="AN537" s="164"/>
      <c r="AO537" s="164"/>
      <c r="AP537" s="164"/>
      <c r="AQ537" s="164"/>
      <c r="AR537" s="164"/>
      <c r="AS537" s="164"/>
      <c r="AT537" s="164"/>
      <c r="AU537" s="164"/>
      <c r="AV537" s="164"/>
      <c r="AW537" s="164"/>
      <c r="AX537" s="164"/>
    </row>
    <row r="538" spans="32:50" ht="12.75">
      <c r="AF538" s="164"/>
      <c r="AG538" s="164"/>
      <c r="AH538" s="164"/>
      <c r="AI538" s="164"/>
      <c r="AJ538" s="164"/>
      <c r="AK538" s="164"/>
      <c r="AL538" s="164"/>
      <c r="AM538" s="164"/>
      <c r="AN538" s="164"/>
      <c r="AO538" s="164"/>
      <c r="AP538" s="164"/>
      <c r="AQ538" s="164"/>
      <c r="AR538" s="164"/>
      <c r="AS538" s="164"/>
      <c r="AT538" s="164"/>
      <c r="AU538" s="164"/>
      <c r="AV538" s="164"/>
      <c r="AW538" s="164"/>
      <c r="AX538" s="164"/>
    </row>
    <row r="539" spans="32:50" ht="12.75">
      <c r="AF539" s="164"/>
      <c r="AG539" s="164"/>
      <c r="AH539" s="164"/>
      <c r="AI539" s="164"/>
      <c r="AJ539" s="164"/>
      <c r="AK539" s="164"/>
      <c r="AL539" s="164"/>
      <c r="AM539" s="164"/>
      <c r="AN539" s="164"/>
      <c r="AO539" s="164"/>
      <c r="AP539" s="164"/>
      <c r="AQ539" s="164"/>
      <c r="AR539" s="164"/>
      <c r="AS539" s="164"/>
      <c r="AT539" s="164"/>
      <c r="AU539" s="164"/>
      <c r="AV539" s="164"/>
      <c r="AW539" s="164"/>
      <c r="AX539" s="164"/>
    </row>
    <row r="540" spans="32:50" ht="12.75">
      <c r="AF540" s="164"/>
      <c r="AG540" s="164"/>
      <c r="AH540" s="164"/>
      <c r="AI540" s="164"/>
      <c r="AJ540" s="164"/>
      <c r="AK540" s="164"/>
      <c r="AL540" s="164"/>
      <c r="AM540" s="164"/>
      <c r="AN540" s="164"/>
      <c r="AO540" s="164"/>
      <c r="AP540" s="164"/>
      <c r="AQ540" s="164"/>
      <c r="AR540" s="164"/>
      <c r="AS540" s="164"/>
      <c r="AT540" s="164"/>
      <c r="AU540" s="164"/>
      <c r="AV540" s="164"/>
      <c r="AW540" s="164"/>
      <c r="AX540" s="164"/>
    </row>
    <row r="541" spans="32:50" ht="12.75">
      <c r="AF541" s="164"/>
      <c r="AG541" s="164"/>
      <c r="AH541" s="164"/>
      <c r="AI541" s="164"/>
      <c r="AJ541" s="164"/>
      <c r="AK541" s="164"/>
      <c r="AL541" s="164"/>
      <c r="AM541" s="164"/>
      <c r="AN541" s="164"/>
      <c r="AO541" s="164"/>
      <c r="AP541" s="164"/>
      <c r="AQ541" s="164"/>
      <c r="AR541" s="164"/>
      <c r="AS541" s="164"/>
      <c r="AT541" s="164"/>
      <c r="AU541" s="164"/>
      <c r="AV541" s="164"/>
      <c r="AW541" s="164"/>
      <c r="AX541" s="164"/>
    </row>
    <row r="542" spans="32:50" ht="12.75">
      <c r="AF542" s="164"/>
      <c r="AG542" s="164"/>
      <c r="AH542" s="164"/>
      <c r="AI542" s="164"/>
      <c r="AJ542" s="164"/>
      <c r="AK542" s="164"/>
      <c r="AL542" s="164"/>
      <c r="AM542" s="164"/>
      <c r="AN542" s="164"/>
      <c r="AO542" s="164"/>
      <c r="AP542" s="164"/>
      <c r="AQ542" s="164"/>
      <c r="AR542" s="164"/>
      <c r="AS542" s="164"/>
      <c r="AT542" s="164"/>
      <c r="AU542" s="164"/>
      <c r="AV542" s="164"/>
      <c r="AW542" s="164"/>
      <c r="AX542" s="164"/>
    </row>
    <row r="543" spans="32:50" ht="12.75">
      <c r="AF543" s="164"/>
      <c r="AG543" s="164"/>
      <c r="AH543" s="164"/>
      <c r="AI543" s="164"/>
      <c r="AJ543" s="164"/>
      <c r="AK543" s="164"/>
      <c r="AL543" s="164"/>
      <c r="AM543" s="164"/>
      <c r="AN543" s="164"/>
      <c r="AO543" s="164"/>
      <c r="AP543" s="164"/>
      <c r="AQ543" s="164"/>
      <c r="AR543" s="164"/>
      <c r="AS543" s="164"/>
      <c r="AT543" s="164"/>
      <c r="AU543" s="164"/>
      <c r="AV543" s="164"/>
      <c r="AW543" s="164"/>
      <c r="AX543" s="164"/>
    </row>
    <row r="544" spans="32:50" ht="12.75">
      <c r="AF544" s="164"/>
      <c r="AG544" s="164"/>
      <c r="AH544" s="164"/>
      <c r="AI544" s="164"/>
      <c r="AJ544" s="164"/>
      <c r="AK544" s="164"/>
      <c r="AL544" s="164"/>
      <c r="AM544" s="164"/>
      <c r="AN544" s="164"/>
      <c r="AO544" s="164"/>
      <c r="AP544" s="164"/>
      <c r="AQ544" s="164"/>
      <c r="AR544" s="164"/>
      <c r="AS544" s="164"/>
      <c r="AT544" s="164"/>
      <c r="AU544" s="164"/>
      <c r="AV544" s="164"/>
      <c r="AW544" s="164"/>
      <c r="AX544" s="164"/>
    </row>
    <row r="545" spans="32:50" ht="12.75">
      <c r="AF545" s="164"/>
      <c r="AG545" s="164"/>
      <c r="AH545" s="164"/>
      <c r="AI545" s="164"/>
      <c r="AJ545" s="164"/>
      <c r="AK545" s="164"/>
      <c r="AL545" s="164"/>
      <c r="AM545" s="164"/>
      <c r="AN545" s="164"/>
      <c r="AO545" s="164"/>
      <c r="AP545" s="164"/>
      <c r="AQ545" s="164"/>
      <c r="AR545" s="164"/>
      <c r="AS545" s="164"/>
      <c r="AT545" s="164"/>
      <c r="AU545" s="164"/>
      <c r="AV545" s="164"/>
      <c r="AW545" s="164"/>
      <c r="AX545" s="164"/>
    </row>
    <row r="546" spans="32:50" ht="12.75">
      <c r="AF546" s="164"/>
      <c r="AG546" s="164"/>
      <c r="AH546" s="164"/>
      <c r="AI546" s="164"/>
      <c r="AJ546" s="164"/>
      <c r="AK546" s="164"/>
      <c r="AL546" s="164"/>
      <c r="AM546" s="164"/>
      <c r="AN546" s="164"/>
      <c r="AO546" s="164"/>
      <c r="AP546" s="164"/>
      <c r="AQ546" s="164"/>
      <c r="AR546" s="164"/>
      <c r="AS546" s="164"/>
      <c r="AT546" s="164"/>
      <c r="AU546" s="164"/>
      <c r="AV546" s="164"/>
      <c r="AW546" s="164"/>
      <c r="AX546" s="164"/>
    </row>
    <row r="547" spans="32:50" ht="12.75">
      <c r="AF547" s="164"/>
      <c r="AG547" s="164"/>
      <c r="AH547" s="164"/>
      <c r="AI547" s="164"/>
      <c r="AJ547" s="164"/>
      <c r="AK547" s="164"/>
      <c r="AL547" s="164"/>
      <c r="AM547" s="164"/>
      <c r="AN547" s="164"/>
      <c r="AO547" s="164"/>
      <c r="AP547" s="164"/>
      <c r="AQ547" s="164"/>
      <c r="AR547" s="164"/>
      <c r="AS547" s="164"/>
      <c r="AT547" s="164"/>
      <c r="AU547" s="164"/>
      <c r="AV547" s="164"/>
      <c r="AW547" s="164"/>
      <c r="AX547" s="164"/>
    </row>
    <row r="548" spans="32:50" ht="12.75">
      <c r="AF548" s="164"/>
      <c r="AG548" s="164"/>
      <c r="AH548" s="164"/>
      <c r="AI548" s="164"/>
      <c r="AJ548" s="164"/>
      <c r="AK548" s="164"/>
      <c r="AL548" s="164"/>
      <c r="AM548" s="164"/>
      <c r="AN548" s="164"/>
      <c r="AO548" s="164"/>
      <c r="AP548" s="164"/>
      <c r="AQ548" s="164"/>
      <c r="AR548" s="164"/>
      <c r="AS548" s="164"/>
      <c r="AT548" s="164"/>
      <c r="AU548" s="164"/>
      <c r="AV548" s="164"/>
      <c r="AW548" s="164"/>
      <c r="AX548" s="164"/>
    </row>
    <row r="549" spans="32:50" ht="12.75">
      <c r="AF549" s="164"/>
      <c r="AG549" s="164"/>
      <c r="AH549" s="164"/>
      <c r="AI549" s="164"/>
      <c r="AJ549" s="164"/>
      <c r="AK549" s="164"/>
      <c r="AL549" s="164"/>
      <c r="AM549" s="164"/>
      <c r="AN549" s="164"/>
      <c r="AO549" s="164"/>
      <c r="AP549" s="164"/>
      <c r="AQ549" s="164"/>
      <c r="AR549" s="164"/>
      <c r="AS549" s="164"/>
      <c r="AT549" s="164"/>
      <c r="AU549" s="164"/>
      <c r="AV549" s="164"/>
      <c r="AW549" s="164"/>
      <c r="AX549" s="164"/>
    </row>
    <row r="550" spans="32:50" ht="12.75">
      <c r="AF550" s="164"/>
      <c r="AG550" s="164"/>
      <c r="AH550" s="164"/>
      <c r="AI550" s="164"/>
      <c r="AJ550" s="164"/>
      <c r="AK550" s="164"/>
      <c r="AL550" s="164"/>
      <c r="AM550" s="164"/>
      <c r="AN550" s="164"/>
      <c r="AO550" s="164"/>
      <c r="AP550" s="164"/>
      <c r="AQ550" s="164"/>
      <c r="AR550" s="164"/>
      <c r="AS550" s="164"/>
      <c r="AT550" s="164"/>
      <c r="AU550" s="164"/>
      <c r="AV550" s="164"/>
      <c r="AW550" s="164"/>
      <c r="AX550" s="164"/>
    </row>
    <row r="551" spans="32:50" ht="12.75">
      <c r="AF551" s="164"/>
      <c r="AG551" s="164"/>
      <c r="AH551" s="164"/>
      <c r="AI551" s="164"/>
      <c r="AJ551" s="164"/>
      <c r="AK551" s="164"/>
      <c r="AL551" s="164"/>
      <c r="AM551" s="164"/>
      <c r="AN551" s="164"/>
      <c r="AO551" s="164"/>
      <c r="AP551" s="164"/>
      <c r="AQ551" s="164"/>
      <c r="AR551" s="164"/>
      <c r="AS551" s="164"/>
      <c r="AT551" s="164"/>
      <c r="AU551" s="164"/>
      <c r="AV551" s="164"/>
      <c r="AW551" s="164"/>
      <c r="AX551" s="164"/>
    </row>
    <row r="552" spans="32:50" ht="12.75">
      <c r="AF552" s="164"/>
      <c r="AG552" s="164"/>
      <c r="AH552" s="164"/>
      <c r="AI552" s="164"/>
      <c r="AJ552" s="164"/>
      <c r="AK552" s="164"/>
      <c r="AL552" s="164"/>
      <c r="AM552" s="164"/>
      <c r="AN552" s="164"/>
      <c r="AO552" s="164"/>
      <c r="AP552" s="164"/>
      <c r="AQ552" s="164"/>
      <c r="AR552" s="164"/>
      <c r="AS552" s="164"/>
      <c r="AT552" s="164"/>
      <c r="AU552" s="164"/>
      <c r="AV552" s="164"/>
      <c r="AW552" s="164"/>
      <c r="AX552" s="164"/>
    </row>
    <row r="553" spans="32:50" ht="12.75">
      <c r="AF553" s="164"/>
      <c r="AG553" s="164"/>
      <c r="AH553" s="164"/>
      <c r="AI553" s="164"/>
      <c r="AJ553" s="164"/>
      <c r="AK553" s="164"/>
      <c r="AL553" s="164"/>
      <c r="AM553" s="164"/>
      <c r="AN553" s="164"/>
      <c r="AO553" s="164"/>
      <c r="AP553" s="164"/>
      <c r="AQ553" s="164"/>
      <c r="AR553" s="164"/>
      <c r="AS553" s="164"/>
      <c r="AT553" s="164"/>
      <c r="AU553" s="164"/>
      <c r="AV553" s="164"/>
      <c r="AW553" s="164"/>
      <c r="AX553" s="164"/>
    </row>
    <row r="554" spans="32:50" ht="12.75">
      <c r="AF554" s="164"/>
      <c r="AG554" s="164"/>
      <c r="AH554" s="164"/>
      <c r="AI554" s="164"/>
      <c r="AJ554" s="164"/>
      <c r="AK554" s="164"/>
      <c r="AL554" s="164"/>
      <c r="AM554" s="164"/>
      <c r="AN554" s="164"/>
      <c r="AO554" s="164"/>
      <c r="AP554" s="164"/>
      <c r="AQ554" s="164"/>
      <c r="AR554" s="164"/>
      <c r="AS554" s="164"/>
      <c r="AT554" s="164"/>
      <c r="AU554" s="164"/>
      <c r="AV554" s="164"/>
      <c r="AW554" s="164"/>
      <c r="AX554" s="164"/>
    </row>
    <row r="555" spans="32:50" ht="12.75">
      <c r="AF555" s="164"/>
      <c r="AG555" s="164"/>
      <c r="AH555" s="164"/>
      <c r="AI555" s="164"/>
      <c r="AJ555" s="164"/>
      <c r="AK555" s="164"/>
      <c r="AL555" s="164"/>
      <c r="AM555" s="164"/>
      <c r="AN555" s="164"/>
      <c r="AO555" s="164"/>
      <c r="AP555" s="164"/>
      <c r="AQ555" s="164"/>
      <c r="AR555" s="164"/>
      <c r="AS555" s="164"/>
      <c r="AT555" s="164"/>
      <c r="AU555" s="164"/>
      <c r="AV555" s="164"/>
      <c r="AW555" s="164"/>
      <c r="AX555" s="164"/>
    </row>
    <row r="556" spans="32:50" ht="12.75">
      <c r="AF556" s="164"/>
      <c r="AG556" s="164"/>
      <c r="AH556" s="164"/>
      <c r="AI556" s="164"/>
      <c r="AJ556" s="164"/>
      <c r="AK556" s="164"/>
      <c r="AL556" s="164"/>
      <c r="AM556" s="164"/>
      <c r="AN556" s="164"/>
      <c r="AO556" s="164"/>
      <c r="AP556" s="164"/>
      <c r="AQ556" s="164"/>
      <c r="AR556" s="164"/>
      <c r="AS556" s="164"/>
      <c r="AT556" s="164"/>
      <c r="AU556" s="164"/>
      <c r="AV556" s="164"/>
      <c r="AW556" s="164"/>
      <c r="AX556" s="164"/>
    </row>
    <row r="557" spans="32:50" ht="12.75">
      <c r="AF557" s="164"/>
      <c r="AG557" s="164"/>
      <c r="AH557" s="164"/>
      <c r="AI557" s="164"/>
      <c r="AJ557" s="164"/>
      <c r="AK557" s="164"/>
      <c r="AL557" s="164"/>
      <c r="AM557" s="164"/>
      <c r="AN557" s="164"/>
      <c r="AO557" s="164"/>
      <c r="AP557" s="164"/>
      <c r="AQ557" s="164"/>
      <c r="AR557" s="164"/>
      <c r="AS557" s="164"/>
      <c r="AT557" s="164"/>
      <c r="AU557" s="164"/>
      <c r="AV557" s="164"/>
      <c r="AW557" s="164"/>
      <c r="AX557" s="164"/>
    </row>
    <row r="558" spans="32:50" ht="12.75">
      <c r="AF558" s="164"/>
      <c r="AG558" s="164"/>
      <c r="AH558" s="164"/>
      <c r="AI558" s="164"/>
      <c r="AJ558" s="164"/>
      <c r="AK558" s="164"/>
      <c r="AL558" s="164"/>
      <c r="AM558" s="164"/>
      <c r="AN558" s="164"/>
      <c r="AO558" s="164"/>
      <c r="AP558" s="164"/>
      <c r="AQ558" s="164"/>
      <c r="AR558" s="164"/>
      <c r="AS558" s="164"/>
      <c r="AT558" s="164"/>
      <c r="AU558" s="164"/>
      <c r="AV558" s="164"/>
      <c r="AW558" s="164"/>
      <c r="AX558" s="164"/>
    </row>
    <row r="559" spans="32:50" ht="12.75">
      <c r="AF559" s="164"/>
      <c r="AG559" s="164"/>
      <c r="AH559" s="164"/>
      <c r="AI559" s="164"/>
      <c r="AJ559" s="164"/>
      <c r="AK559" s="164"/>
      <c r="AL559" s="164"/>
      <c r="AM559" s="164"/>
      <c r="AN559" s="164"/>
      <c r="AO559" s="164"/>
      <c r="AP559" s="164"/>
      <c r="AQ559" s="164"/>
      <c r="AR559" s="164"/>
      <c r="AS559" s="164"/>
      <c r="AT559" s="164"/>
      <c r="AU559" s="164"/>
      <c r="AV559" s="164"/>
      <c r="AW559" s="164"/>
      <c r="AX559" s="164"/>
    </row>
    <row r="560" spans="32:50" ht="12.75">
      <c r="AF560" s="164"/>
      <c r="AG560" s="164"/>
      <c r="AH560" s="164"/>
      <c r="AI560" s="164"/>
      <c r="AJ560" s="164"/>
      <c r="AK560" s="164"/>
      <c r="AL560" s="164"/>
      <c r="AM560" s="164"/>
      <c r="AN560" s="164"/>
      <c r="AO560" s="164"/>
      <c r="AP560" s="164"/>
      <c r="AQ560" s="164"/>
      <c r="AR560" s="164"/>
      <c r="AS560" s="164"/>
      <c r="AT560" s="164"/>
      <c r="AU560" s="164"/>
      <c r="AV560" s="164"/>
      <c r="AW560" s="164"/>
      <c r="AX560" s="164"/>
    </row>
    <row r="561" spans="32:50" ht="12.75">
      <c r="AF561" s="164"/>
      <c r="AG561" s="164"/>
      <c r="AH561" s="164"/>
      <c r="AI561" s="164"/>
      <c r="AJ561" s="164"/>
      <c r="AK561" s="164"/>
      <c r="AL561" s="164"/>
      <c r="AM561" s="164"/>
      <c r="AN561" s="164"/>
      <c r="AO561" s="164"/>
      <c r="AP561" s="164"/>
      <c r="AQ561" s="164"/>
      <c r="AR561" s="164"/>
      <c r="AS561" s="164"/>
      <c r="AT561" s="164"/>
      <c r="AU561" s="164"/>
      <c r="AV561" s="164"/>
      <c r="AW561" s="164"/>
      <c r="AX561" s="164"/>
    </row>
    <row r="562" spans="32:50" ht="12.75">
      <c r="AF562" s="164"/>
      <c r="AG562" s="164"/>
      <c r="AH562" s="164"/>
      <c r="AI562" s="164"/>
      <c r="AJ562" s="164"/>
      <c r="AK562" s="164"/>
      <c r="AL562" s="164"/>
      <c r="AM562" s="164"/>
      <c r="AN562" s="164"/>
      <c r="AO562" s="164"/>
      <c r="AP562" s="164"/>
      <c r="AQ562" s="164"/>
      <c r="AR562" s="164"/>
      <c r="AS562" s="164"/>
      <c r="AT562" s="164"/>
      <c r="AU562" s="164"/>
      <c r="AV562" s="164"/>
      <c r="AW562" s="164"/>
      <c r="AX562" s="164"/>
    </row>
    <row r="563" spans="32:50" ht="12.75">
      <c r="AF563" s="164"/>
      <c r="AG563" s="164"/>
      <c r="AH563" s="164"/>
      <c r="AI563" s="164"/>
      <c r="AJ563" s="164"/>
      <c r="AK563" s="164"/>
      <c r="AL563" s="164"/>
      <c r="AM563" s="164"/>
      <c r="AN563" s="164"/>
      <c r="AO563" s="164"/>
      <c r="AP563" s="164"/>
      <c r="AQ563" s="164"/>
      <c r="AR563" s="164"/>
      <c r="AS563" s="164"/>
      <c r="AT563" s="164"/>
      <c r="AU563" s="164"/>
      <c r="AV563" s="164"/>
      <c r="AW563" s="164"/>
      <c r="AX563" s="164"/>
    </row>
    <row r="564" spans="32:50" ht="12.75">
      <c r="AF564" s="164"/>
      <c r="AG564" s="164"/>
      <c r="AH564" s="164"/>
      <c r="AI564" s="164"/>
      <c r="AJ564" s="164"/>
      <c r="AK564" s="164"/>
      <c r="AL564" s="164"/>
      <c r="AM564" s="164"/>
      <c r="AN564" s="164"/>
      <c r="AO564" s="164"/>
      <c r="AP564" s="164"/>
      <c r="AQ564" s="164"/>
      <c r="AR564" s="164"/>
      <c r="AS564" s="164"/>
      <c r="AT564" s="164"/>
      <c r="AU564" s="164"/>
      <c r="AV564" s="164"/>
      <c r="AW564" s="164"/>
      <c r="AX564" s="164"/>
    </row>
    <row r="565" spans="32:50" ht="12.75">
      <c r="AF565" s="164"/>
      <c r="AG565" s="164"/>
      <c r="AH565" s="164"/>
      <c r="AI565" s="164"/>
      <c r="AJ565" s="164"/>
      <c r="AK565" s="164"/>
      <c r="AL565" s="164"/>
      <c r="AM565" s="164"/>
      <c r="AN565" s="164"/>
      <c r="AO565" s="164"/>
      <c r="AP565" s="164"/>
      <c r="AQ565" s="164"/>
      <c r="AR565" s="164"/>
      <c r="AS565" s="164"/>
      <c r="AT565" s="164"/>
      <c r="AU565" s="164"/>
      <c r="AV565" s="164"/>
      <c r="AW565" s="164"/>
      <c r="AX565" s="164"/>
    </row>
    <row r="566" spans="32:50" ht="12.75">
      <c r="AF566" s="164"/>
      <c r="AG566" s="164"/>
      <c r="AH566" s="164"/>
      <c r="AI566" s="164"/>
      <c r="AJ566" s="164"/>
      <c r="AK566" s="164"/>
      <c r="AL566" s="164"/>
      <c r="AM566" s="164"/>
      <c r="AN566" s="164"/>
      <c r="AO566" s="164"/>
      <c r="AP566" s="164"/>
      <c r="AQ566" s="164"/>
      <c r="AR566" s="164"/>
      <c r="AS566" s="164"/>
      <c r="AT566" s="164"/>
      <c r="AU566" s="164"/>
      <c r="AV566" s="164"/>
      <c r="AW566" s="164"/>
      <c r="AX566" s="164"/>
    </row>
    <row r="567" spans="32:50" ht="12.75">
      <c r="AF567" s="164"/>
      <c r="AG567" s="164"/>
      <c r="AH567" s="164"/>
      <c r="AI567" s="164"/>
      <c r="AJ567" s="164"/>
      <c r="AK567" s="164"/>
      <c r="AL567" s="164"/>
      <c r="AM567" s="164"/>
      <c r="AN567" s="164"/>
      <c r="AO567" s="164"/>
      <c r="AP567" s="164"/>
      <c r="AQ567" s="164"/>
      <c r="AR567" s="164"/>
      <c r="AS567" s="164"/>
      <c r="AT567" s="164"/>
      <c r="AU567" s="164"/>
      <c r="AV567" s="164"/>
      <c r="AW567" s="164"/>
      <c r="AX567" s="164"/>
    </row>
    <row r="568" spans="32:50" ht="12.75">
      <c r="AF568" s="164"/>
      <c r="AG568" s="164"/>
      <c r="AH568" s="164"/>
      <c r="AI568" s="164"/>
      <c r="AJ568" s="164"/>
      <c r="AK568" s="164"/>
      <c r="AL568" s="164"/>
      <c r="AM568" s="164"/>
      <c r="AN568" s="164"/>
      <c r="AO568" s="164"/>
      <c r="AP568" s="164"/>
      <c r="AQ568" s="164"/>
      <c r="AR568" s="164"/>
      <c r="AS568" s="164"/>
      <c r="AT568" s="164"/>
      <c r="AU568" s="164"/>
      <c r="AV568" s="164"/>
      <c r="AW568" s="164"/>
      <c r="AX568" s="164"/>
    </row>
    <row r="569" spans="32:50" ht="12.75">
      <c r="AF569" s="164"/>
      <c r="AG569" s="164"/>
      <c r="AH569" s="164"/>
      <c r="AI569" s="164"/>
      <c r="AJ569" s="164"/>
      <c r="AK569" s="164"/>
      <c r="AL569" s="164"/>
      <c r="AM569" s="164"/>
      <c r="AN569" s="164"/>
      <c r="AO569" s="164"/>
      <c r="AP569" s="164"/>
      <c r="AQ569" s="164"/>
      <c r="AR569" s="164"/>
      <c r="AS569" s="164"/>
      <c r="AT569" s="164"/>
      <c r="AU569" s="164"/>
      <c r="AV569" s="164"/>
      <c r="AW569" s="164"/>
      <c r="AX569" s="164"/>
    </row>
    <row r="570" spans="32:50" ht="12.75">
      <c r="AF570" s="164"/>
      <c r="AG570" s="164"/>
      <c r="AH570" s="164"/>
      <c r="AI570" s="164"/>
      <c r="AJ570" s="164"/>
      <c r="AK570" s="164"/>
      <c r="AL570" s="164"/>
      <c r="AM570" s="164"/>
      <c r="AN570" s="164"/>
      <c r="AO570" s="164"/>
      <c r="AP570" s="164"/>
      <c r="AQ570" s="164"/>
      <c r="AR570" s="164"/>
      <c r="AS570" s="164"/>
      <c r="AT570" s="164"/>
      <c r="AU570" s="164"/>
      <c r="AV570" s="164"/>
      <c r="AW570" s="164"/>
      <c r="AX570" s="164"/>
    </row>
    <row r="571" spans="32:50" ht="12.75">
      <c r="AF571" s="164"/>
      <c r="AG571" s="164"/>
      <c r="AH571" s="164"/>
      <c r="AI571" s="164"/>
      <c r="AJ571" s="164"/>
      <c r="AK571" s="164"/>
      <c r="AL571" s="164"/>
      <c r="AM571" s="164"/>
      <c r="AN571" s="164"/>
      <c r="AO571" s="164"/>
      <c r="AP571" s="164"/>
      <c r="AQ571" s="164"/>
      <c r="AR571" s="164"/>
      <c r="AS571" s="164"/>
      <c r="AT571" s="164"/>
      <c r="AU571" s="164"/>
      <c r="AV571" s="164"/>
      <c r="AW571" s="164"/>
      <c r="AX571" s="164"/>
    </row>
    <row r="572" spans="32:50" ht="12.75">
      <c r="AF572" s="164"/>
      <c r="AG572" s="164"/>
      <c r="AH572" s="164"/>
      <c r="AI572" s="164"/>
      <c r="AJ572" s="164"/>
      <c r="AK572" s="164"/>
      <c r="AL572" s="164"/>
      <c r="AM572" s="164"/>
      <c r="AN572" s="164"/>
      <c r="AO572" s="164"/>
      <c r="AP572" s="164"/>
      <c r="AQ572" s="164"/>
      <c r="AR572" s="164"/>
      <c r="AS572" s="164"/>
      <c r="AT572" s="164"/>
      <c r="AU572" s="164"/>
      <c r="AV572" s="164"/>
      <c r="AW572" s="164"/>
      <c r="AX572" s="164"/>
    </row>
    <row r="573" spans="32:50" ht="12.75">
      <c r="AF573" s="164"/>
      <c r="AG573" s="164"/>
      <c r="AH573" s="164"/>
      <c r="AI573" s="164"/>
      <c r="AJ573" s="164"/>
      <c r="AK573" s="164"/>
      <c r="AL573" s="164"/>
      <c r="AM573" s="164"/>
      <c r="AN573" s="164"/>
      <c r="AO573" s="164"/>
      <c r="AP573" s="164"/>
      <c r="AQ573" s="164"/>
      <c r="AR573" s="164"/>
      <c r="AS573" s="164"/>
      <c r="AT573" s="164"/>
      <c r="AU573" s="164"/>
      <c r="AV573" s="164"/>
      <c r="AW573" s="164"/>
      <c r="AX573" s="164"/>
    </row>
    <row r="574" spans="32:50" ht="12.75">
      <c r="AF574" s="164"/>
      <c r="AG574" s="164"/>
      <c r="AH574" s="164"/>
      <c r="AI574" s="164"/>
      <c r="AJ574" s="164"/>
      <c r="AK574" s="164"/>
      <c r="AL574" s="164"/>
      <c r="AM574" s="164"/>
      <c r="AN574" s="164"/>
      <c r="AO574" s="164"/>
      <c r="AP574" s="164"/>
      <c r="AQ574" s="164"/>
      <c r="AR574" s="164"/>
      <c r="AS574" s="164"/>
      <c r="AT574" s="164"/>
      <c r="AU574" s="164"/>
      <c r="AV574" s="164"/>
      <c r="AW574" s="164"/>
      <c r="AX574" s="164"/>
    </row>
    <row r="575" spans="32:50" ht="12.75">
      <c r="AF575" s="164"/>
      <c r="AG575" s="164"/>
      <c r="AH575" s="164"/>
      <c r="AI575" s="164"/>
      <c r="AJ575" s="164"/>
      <c r="AK575" s="164"/>
      <c r="AL575" s="164"/>
      <c r="AM575" s="164"/>
      <c r="AN575" s="164"/>
      <c r="AO575" s="164"/>
      <c r="AP575" s="164"/>
      <c r="AQ575" s="164"/>
      <c r="AR575" s="164"/>
      <c r="AS575" s="164"/>
      <c r="AT575" s="164"/>
      <c r="AU575" s="164"/>
      <c r="AV575" s="164"/>
      <c r="AW575" s="164"/>
      <c r="AX575" s="164"/>
    </row>
    <row r="576" spans="32:50" ht="12.75">
      <c r="AF576" s="164"/>
      <c r="AG576" s="164"/>
      <c r="AH576" s="164"/>
      <c r="AI576" s="164"/>
      <c r="AJ576" s="164"/>
      <c r="AK576" s="164"/>
      <c r="AL576" s="164"/>
      <c r="AM576" s="164"/>
      <c r="AN576" s="164"/>
      <c r="AO576" s="164"/>
      <c r="AP576" s="164"/>
      <c r="AQ576" s="164"/>
      <c r="AR576" s="164"/>
      <c r="AS576" s="164"/>
      <c r="AT576" s="164"/>
      <c r="AU576" s="164"/>
      <c r="AV576" s="164"/>
      <c r="AW576" s="164"/>
      <c r="AX576" s="164"/>
    </row>
    <row r="577" spans="32:50" ht="12.75">
      <c r="AF577" s="164"/>
      <c r="AG577" s="164"/>
      <c r="AH577" s="164"/>
      <c r="AI577" s="164"/>
      <c r="AJ577" s="164"/>
      <c r="AK577" s="164"/>
      <c r="AL577" s="164"/>
      <c r="AM577" s="164"/>
      <c r="AN577" s="164"/>
      <c r="AO577" s="164"/>
      <c r="AP577" s="164"/>
      <c r="AQ577" s="164"/>
      <c r="AR577" s="164"/>
      <c r="AS577" s="164"/>
      <c r="AT577" s="164"/>
      <c r="AU577" s="164"/>
      <c r="AV577" s="164"/>
      <c r="AW577" s="164"/>
      <c r="AX577" s="164"/>
    </row>
    <row r="578" spans="32:50" ht="12.75">
      <c r="AF578" s="164"/>
      <c r="AG578" s="164"/>
      <c r="AH578" s="164"/>
      <c r="AI578" s="164"/>
      <c r="AJ578" s="164"/>
      <c r="AK578" s="164"/>
      <c r="AL578" s="164"/>
      <c r="AM578" s="164"/>
      <c r="AN578" s="164"/>
      <c r="AO578" s="164"/>
      <c r="AP578" s="164"/>
      <c r="AQ578" s="164"/>
      <c r="AR578" s="164"/>
      <c r="AS578" s="164"/>
      <c r="AT578" s="164"/>
      <c r="AU578" s="164"/>
      <c r="AV578" s="164"/>
      <c r="AW578" s="164"/>
      <c r="AX578" s="164"/>
    </row>
    <row r="579" spans="32:50" ht="12.75">
      <c r="AF579" s="164"/>
      <c r="AG579" s="164"/>
      <c r="AH579" s="164"/>
      <c r="AI579" s="164"/>
      <c r="AJ579" s="164"/>
      <c r="AK579" s="164"/>
      <c r="AL579" s="164"/>
      <c r="AM579" s="164"/>
      <c r="AN579" s="164"/>
      <c r="AO579" s="164"/>
      <c r="AP579" s="164"/>
      <c r="AQ579" s="164"/>
      <c r="AR579" s="164"/>
      <c r="AS579" s="164"/>
      <c r="AT579" s="164"/>
      <c r="AU579" s="164"/>
      <c r="AV579" s="164"/>
      <c r="AW579" s="164"/>
      <c r="AX579" s="164"/>
    </row>
    <row r="580" spans="32:50" ht="12.75">
      <c r="AF580" s="164"/>
      <c r="AG580" s="164"/>
      <c r="AH580" s="164"/>
      <c r="AI580" s="164"/>
      <c r="AJ580" s="164"/>
      <c r="AK580" s="164"/>
      <c r="AL580" s="164"/>
      <c r="AM580" s="164"/>
      <c r="AN580" s="164"/>
      <c r="AO580" s="164"/>
      <c r="AP580" s="164"/>
      <c r="AQ580" s="164"/>
      <c r="AR580" s="164"/>
      <c r="AS580" s="164"/>
      <c r="AT580" s="164"/>
      <c r="AU580" s="164"/>
      <c r="AV580" s="164"/>
      <c r="AW580" s="164"/>
      <c r="AX580" s="164"/>
    </row>
    <row r="581" spans="32:50" ht="12.75">
      <c r="AF581" s="164"/>
      <c r="AG581" s="164"/>
      <c r="AH581" s="164"/>
      <c r="AI581" s="164"/>
      <c r="AJ581" s="164"/>
      <c r="AK581" s="164"/>
      <c r="AL581" s="164"/>
      <c r="AM581" s="164"/>
      <c r="AN581" s="164"/>
      <c r="AO581" s="164"/>
      <c r="AP581" s="164"/>
      <c r="AQ581" s="164"/>
      <c r="AR581" s="164"/>
      <c r="AS581" s="164"/>
      <c r="AT581" s="164"/>
      <c r="AU581" s="164"/>
      <c r="AV581" s="164"/>
      <c r="AW581" s="164"/>
      <c r="AX581" s="164"/>
    </row>
    <row r="582" spans="32:50" ht="12.75">
      <c r="AF582" s="164"/>
      <c r="AG582" s="164"/>
      <c r="AH582" s="164"/>
      <c r="AI582" s="164"/>
      <c r="AJ582" s="164"/>
      <c r="AK582" s="164"/>
      <c r="AL582" s="164"/>
      <c r="AM582" s="164"/>
      <c r="AN582" s="164"/>
      <c r="AO582" s="164"/>
      <c r="AP582" s="164"/>
      <c r="AQ582" s="164"/>
      <c r="AR582" s="164"/>
      <c r="AS582" s="164"/>
      <c r="AT582" s="164"/>
      <c r="AU582" s="164"/>
      <c r="AV582" s="164"/>
      <c r="AW582" s="164"/>
      <c r="AX582" s="164"/>
    </row>
    <row r="583" spans="32:50" ht="12.75"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4"/>
      <c r="AT583" s="164"/>
      <c r="AU583" s="164"/>
      <c r="AV583" s="164"/>
      <c r="AW583" s="164"/>
      <c r="AX583" s="164"/>
    </row>
    <row r="584" spans="32:50" ht="12.75">
      <c r="AF584" s="164"/>
      <c r="AG584" s="164"/>
      <c r="AH584" s="164"/>
      <c r="AI584" s="164"/>
      <c r="AJ584" s="164"/>
      <c r="AK584" s="164"/>
      <c r="AL584" s="164"/>
      <c r="AM584" s="164"/>
      <c r="AN584" s="164"/>
      <c r="AO584" s="164"/>
      <c r="AP584" s="164"/>
      <c r="AQ584" s="164"/>
      <c r="AR584" s="164"/>
      <c r="AS584" s="164"/>
      <c r="AT584" s="164"/>
      <c r="AU584" s="164"/>
      <c r="AV584" s="164"/>
      <c r="AW584" s="164"/>
      <c r="AX584" s="164"/>
    </row>
    <row r="585" spans="32:50" ht="12.75">
      <c r="AF585" s="164"/>
      <c r="AG585" s="164"/>
      <c r="AH585" s="164"/>
      <c r="AI585" s="164"/>
      <c r="AJ585" s="164"/>
      <c r="AK585" s="164"/>
      <c r="AL585" s="164"/>
      <c r="AM585" s="164"/>
      <c r="AN585" s="164"/>
      <c r="AO585" s="164"/>
      <c r="AP585" s="164"/>
      <c r="AQ585" s="164"/>
      <c r="AR585" s="164"/>
      <c r="AS585" s="164"/>
      <c r="AT585" s="164"/>
      <c r="AU585" s="164"/>
      <c r="AV585" s="164"/>
      <c r="AW585" s="164"/>
      <c r="AX585" s="164"/>
    </row>
    <row r="586" spans="32:50" ht="12.75">
      <c r="AF586" s="164"/>
      <c r="AG586" s="164"/>
      <c r="AH586" s="164"/>
      <c r="AI586" s="164"/>
      <c r="AJ586" s="164"/>
      <c r="AK586" s="164"/>
      <c r="AL586" s="164"/>
      <c r="AM586" s="164"/>
      <c r="AN586" s="164"/>
      <c r="AO586" s="164"/>
      <c r="AP586" s="164"/>
      <c r="AQ586" s="164"/>
      <c r="AR586" s="164"/>
      <c r="AS586" s="164"/>
      <c r="AT586" s="164"/>
      <c r="AU586" s="164"/>
      <c r="AV586" s="164"/>
      <c r="AW586" s="164"/>
      <c r="AX586" s="164"/>
    </row>
    <row r="587" spans="32:50" ht="12.75">
      <c r="AF587" s="164"/>
      <c r="AG587" s="164"/>
      <c r="AH587" s="164"/>
      <c r="AI587" s="164"/>
      <c r="AJ587" s="164"/>
      <c r="AK587" s="164"/>
      <c r="AL587" s="164"/>
      <c r="AM587" s="164"/>
      <c r="AN587" s="164"/>
      <c r="AO587" s="164"/>
      <c r="AP587" s="164"/>
      <c r="AQ587" s="164"/>
      <c r="AR587" s="164"/>
      <c r="AS587" s="164"/>
      <c r="AT587" s="164"/>
      <c r="AU587" s="164"/>
      <c r="AV587" s="164"/>
      <c r="AW587" s="164"/>
      <c r="AX587" s="164"/>
    </row>
    <row r="588" spans="32:50" ht="12.75">
      <c r="AF588" s="164"/>
      <c r="AG588" s="164"/>
      <c r="AH588" s="164"/>
      <c r="AI588" s="164"/>
      <c r="AJ588" s="164"/>
      <c r="AK588" s="164"/>
      <c r="AL588" s="164"/>
      <c r="AM588" s="164"/>
      <c r="AN588" s="164"/>
      <c r="AO588" s="164"/>
      <c r="AP588" s="164"/>
      <c r="AQ588" s="164"/>
      <c r="AR588" s="164"/>
      <c r="AS588" s="164"/>
      <c r="AT588" s="164"/>
      <c r="AU588" s="164"/>
      <c r="AV588" s="164"/>
      <c r="AW588" s="164"/>
      <c r="AX588" s="164"/>
    </row>
    <row r="589" spans="32:50" ht="12.75">
      <c r="AF589" s="164"/>
      <c r="AG589" s="164"/>
      <c r="AH589" s="164"/>
      <c r="AI589" s="164"/>
      <c r="AJ589" s="164"/>
      <c r="AK589" s="164"/>
      <c r="AL589" s="164"/>
      <c r="AM589" s="164"/>
      <c r="AN589" s="164"/>
      <c r="AO589" s="164"/>
      <c r="AP589" s="164"/>
      <c r="AQ589" s="164"/>
      <c r="AR589" s="164"/>
      <c r="AS589" s="164"/>
      <c r="AT589" s="164"/>
      <c r="AU589" s="164"/>
      <c r="AV589" s="164"/>
      <c r="AW589" s="164"/>
      <c r="AX589" s="164"/>
    </row>
    <row r="590" spans="32:50" ht="12.75">
      <c r="AF590" s="164"/>
      <c r="AG590" s="164"/>
      <c r="AH590" s="164"/>
      <c r="AI590" s="164"/>
      <c r="AJ590" s="164"/>
      <c r="AK590" s="164"/>
      <c r="AL590" s="164"/>
      <c r="AM590" s="164"/>
      <c r="AN590" s="164"/>
      <c r="AO590" s="164"/>
      <c r="AP590" s="164"/>
      <c r="AQ590" s="164"/>
      <c r="AR590" s="164"/>
      <c r="AS590" s="164"/>
      <c r="AT590" s="164"/>
      <c r="AU590" s="164"/>
      <c r="AV590" s="164"/>
      <c r="AW590" s="164"/>
      <c r="AX590" s="164"/>
    </row>
    <row r="591" spans="32:50" ht="12.75">
      <c r="AF591" s="164"/>
      <c r="AG591" s="164"/>
      <c r="AH591" s="164"/>
      <c r="AI591" s="164"/>
      <c r="AJ591" s="164"/>
      <c r="AK591" s="164"/>
      <c r="AL591" s="164"/>
      <c r="AM591" s="164"/>
      <c r="AN591" s="164"/>
      <c r="AO591" s="164"/>
      <c r="AP591" s="164"/>
      <c r="AQ591" s="164"/>
      <c r="AR591" s="164"/>
      <c r="AS591" s="164"/>
      <c r="AT591" s="164"/>
      <c r="AU591" s="164"/>
      <c r="AV591" s="164"/>
      <c r="AW591" s="164"/>
      <c r="AX591" s="164"/>
    </row>
    <row r="592" spans="32:50" ht="12.75">
      <c r="AF592" s="164"/>
      <c r="AG592" s="164"/>
      <c r="AH592" s="164"/>
      <c r="AI592" s="164"/>
      <c r="AJ592" s="164"/>
      <c r="AK592" s="164"/>
      <c r="AL592" s="164"/>
      <c r="AM592" s="164"/>
      <c r="AN592" s="164"/>
      <c r="AO592" s="164"/>
      <c r="AP592" s="164"/>
      <c r="AQ592" s="164"/>
      <c r="AR592" s="164"/>
      <c r="AS592" s="164"/>
      <c r="AT592" s="164"/>
      <c r="AU592" s="164"/>
      <c r="AV592" s="164"/>
      <c r="AW592" s="164"/>
      <c r="AX592" s="164"/>
    </row>
    <row r="593" spans="32:50" ht="12.75">
      <c r="AF593" s="164"/>
      <c r="AG593" s="164"/>
      <c r="AH593" s="164"/>
      <c r="AI593" s="164"/>
      <c r="AJ593" s="164"/>
      <c r="AK593" s="164"/>
      <c r="AL593" s="164"/>
      <c r="AM593" s="164"/>
      <c r="AN593" s="164"/>
      <c r="AO593" s="164"/>
      <c r="AP593" s="164"/>
      <c r="AQ593" s="164"/>
      <c r="AR593" s="164"/>
      <c r="AS593" s="164"/>
      <c r="AT593" s="164"/>
      <c r="AU593" s="164"/>
      <c r="AV593" s="164"/>
      <c r="AW593" s="164"/>
      <c r="AX593" s="164"/>
    </row>
    <row r="594" spans="32:50" ht="12.75">
      <c r="AF594" s="164"/>
      <c r="AG594" s="164"/>
      <c r="AH594" s="164"/>
      <c r="AI594" s="164"/>
      <c r="AJ594" s="164"/>
      <c r="AK594" s="164"/>
      <c r="AL594" s="164"/>
      <c r="AM594" s="164"/>
      <c r="AN594" s="164"/>
      <c r="AO594" s="164"/>
      <c r="AP594" s="164"/>
      <c r="AQ594" s="164"/>
      <c r="AR594" s="164"/>
      <c r="AS594" s="164"/>
      <c r="AT594" s="164"/>
      <c r="AU594" s="164"/>
      <c r="AV594" s="164"/>
      <c r="AW594" s="164"/>
      <c r="AX594" s="164"/>
    </row>
    <row r="595" spans="32:50" ht="12.75">
      <c r="AF595" s="164"/>
      <c r="AG595" s="164"/>
      <c r="AH595" s="164"/>
      <c r="AI595" s="164"/>
      <c r="AJ595" s="164"/>
      <c r="AK595" s="164"/>
      <c r="AL595" s="164"/>
      <c r="AM595" s="164"/>
      <c r="AN595" s="164"/>
      <c r="AO595" s="164"/>
      <c r="AP595" s="164"/>
      <c r="AQ595" s="164"/>
      <c r="AR595" s="164"/>
      <c r="AS595" s="164"/>
      <c r="AT595" s="164"/>
      <c r="AU595" s="164"/>
      <c r="AV595" s="164"/>
      <c r="AW595" s="164"/>
      <c r="AX595" s="164"/>
    </row>
    <row r="596" spans="32:50" ht="12.75">
      <c r="AF596" s="164"/>
      <c r="AG596" s="164"/>
      <c r="AH596" s="164"/>
      <c r="AI596" s="164"/>
      <c r="AJ596" s="164"/>
      <c r="AK596" s="164"/>
      <c r="AL596" s="164"/>
      <c r="AM596" s="164"/>
      <c r="AN596" s="164"/>
      <c r="AO596" s="164"/>
      <c r="AP596" s="164"/>
      <c r="AQ596" s="164"/>
      <c r="AR596" s="164"/>
      <c r="AS596" s="164"/>
      <c r="AT596" s="164"/>
      <c r="AU596" s="164"/>
      <c r="AV596" s="164"/>
      <c r="AW596" s="164"/>
      <c r="AX596" s="164"/>
    </row>
    <row r="597" spans="32:50" ht="12.75">
      <c r="AF597" s="164"/>
      <c r="AG597" s="164"/>
      <c r="AH597" s="164"/>
      <c r="AI597" s="164"/>
      <c r="AJ597" s="164"/>
      <c r="AK597" s="164"/>
      <c r="AL597" s="164"/>
      <c r="AM597" s="164"/>
      <c r="AN597" s="164"/>
      <c r="AO597" s="164"/>
      <c r="AP597" s="164"/>
      <c r="AQ597" s="164"/>
      <c r="AR597" s="164"/>
      <c r="AS597" s="164"/>
      <c r="AT597" s="164"/>
      <c r="AU597" s="164"/>
      <c r="AV597" s="164"/>
      <c r="AW597" s="164"/>
      <c r="AX597" s="164"/>
    </row>
    <row r="598" spans="32:50" ht="12.75">
      <c r="AF598" s="164"/>
      <c r="AG598" s="164"/>
      <c r="AH598" s="164"/>
      <c r="AI598" s="164"/>
      <c r="AJ598" s="164"/>
      <c r="AK598" s="164"/>
      <c r="AL598" s="164"/>
      <c r="AM598" s="164"/>
      <c r="AN598" s="164"/>
      <c r="AO598" s="164"/>
      <c r="AP598" s="164"/>
      <c r="AQ598" s="164"/>
      <c r="AR598" s="164"/>
      <c r="AS598" s="164"/>
      <c r="AT598" s="164"/>
      <c r="AU598" s="164"/>
      <c r="AV598" s="164"/>
      <c r="AW598" s="164"/>
      <c r="AX598" s="164"/>
    </row>
    <row r="599" spans="32:50" ht="12.75">
      <c r="AF599" s="164"/>
      <c r="AG599" s="164"/>
      <c r="AH599" s="164"/>
      <c r="AI599" s="164"/>
      <c r="AJ599" s="164"/>
      <c r="AK599" s="164"/>
      <c r="AL599" s="164"/>
      <c r="AM599" s="164"/>
      <c r="AN599" s="164"/>
      <c r="AO599" s="164"/>
      <c r="AP599" s="164"/>
      <c r="AQ599" s="164"/>
      <c r="AR599" s="164"/>
      <c r="AS599" s="164"/>
      <c r="AT599" s="164"/>
      <c r="AU599" s="164"/>
      <c r="AV599" s="164"/>
      <c r="AW599" s="164"/>
      <c r="AX599" s="164"/>
    </row>
    <row r="600" spans="32:50" ht="12.75">
      <c r="AF600" s="164"/>
      <c r="AG600" s="164"/>
      <c r="AH600" s="164"/>
      <c r="AI600" s="164"/>
      <c r="AJ600" s="164"/>
      <c r="AK600" s="164"/>
      <c r="AL600" s="164"/>
      <c r="AM600" s="164"/>
      <c r="AN600" s="164"/>
      <c r="AO600" s="164"/>
      <c r="AP600" s="164"/>
      <c r="AQ600" s="164"/>
      <c r="AR600" s="164"/>
      <c r="AS600" s="164"/>
      <c r="AT600" s="164"/>
      <c r="AU600" s="164"/>
      <c r="AV600" s="164"/>
      <c r="AW600" s="164"/>
      <c r="AX600" s="164"/>
    </row>
    <row r="601" spans="32:50" ht="12.75">
      <c r="AF601" s="164"/>
      <c r="AG601" s="164"/>
      <c r="AH601" s="164"/>
      <c r="AI601" s="164"/>
      <c r="AJ601" s="164"/>
      <c r="AK601" s="164"/>
      <c r="AL601" s="164"/>
      <c r="AM601" s="164"/>
      <c r="AN601" s="164"/>
      <c r="AO601" s="164"/>
      <c r="AP601" s="164"/>
      <c r="AQ601" s="164"/>
      <c r="AR601" s="164"/>
      <c r="AS601" s="164"/>
      <c r="AT601" s="164"/>
      <c r="AU601" s="164"/>
      <c r="AV601" s="164"/>
      <c r="AW601" s="164"/>
      <c r="AX601" s="164"/>
    </row>
    <row r="602" spans="32:50" ht="12.75">
      <c r="AF602" s="164"/>
      <c r="AG602" s="164"/>
      <c r="AH602" s="164"/>
      <c r="AI602" s="164"/>
      <c r="AJ602" s="164"/>
      <c r="AK602" s="164"/>
      <c r="AL602" s="164"/>
      <c r="AM602" s="164"/>
      <c r="AN602" s="164"/>
      <c r="AO602" s="164"/>
      <c r="AP602" s="164"/>
      <c r="AQ602" s="164"/>
      <c r="AR602" s="164"/>
      <c r="AS602" s="164"/>
      <c r="AT602" s="164"/>
      <c r="AU602" s="164"/>
      <c r="AV602" s="164"/>
      <c r="AW602" s="164"/>
      <c r="AX602" s="164"/>
    </row>
    <row r="603" spans="32:50" ht="12.75">
      <c r="AF603" s="164"/>
      <c r="AG603" s="164"/>
      <c r="AH603" s="164"/>
      <c r="AI603" s="164"/>
      <c r="AJ603" s="164"/>
      <c r="AK603" s="164"/>
      <c r="AL603" s="164"/>
      <c r="AM603" s="164"/>
      <c r="AN603" s="164"/>
      <c r="AO603" s="164"/>
      <c r="AP603" s="164"/>
      <c r="AQ603" s="164"/>
      <c r="AR603" s="164"/>
      <c r="AS603" s="164"/>
      <c r="AT603" s="164"/>
      <c r="AU603" s="164"/>
      <c r="AV603" s="164"/>
      <c r="AW603" s="164"/>
      <c r="AX603" s="164"/>
    </row>
    <row r="604" spans="32:50" ht="12.75">
      <c r="AF604" s="164"/>
      <c r="AG604" s="164"/>
      <c r="AH604" s="164"/>
      <c r="AI604" s="164"/>
      <c r="AJ604" s="164"/>
      <c r="AK604" s="164"/>
      <c r="AL604" s="164"/>
      <c r="AM604" s="164"/>
      <c r="AN604" s="164"/>
      <c r="AO604" s="164"/>
      <c r="AP604" s="164"/>
      <c r="AQ604" s="164"/>
      <c r="AR604" s="164"/>
      <c r="AS604" s="164"/>
      <c r="AT604" s="164"/>
      <c r="AU604" s="164"/>
      <c r="AV604" s="164"/>
      <c r="AW604" s="164"/>
      <c r="AX604" s="164"/>
    </row>
    <row r="605" spans="32:50" ht="12.75">
      <c r="AF605" s="164"/>
      <c r="AG605" s="164"/>
      <c r="AH605" s="164"/>
      <c r="AI605" s="164"/>
      <c r="AJ605" s="164"/>
      <c r="AK605" s="164"/>
      <c r="AL605" s="164"/>
      <c r="AM605" s="164"/>
      <c r="AN605" s="164"/>
      <c r="AO605" s="164"/>
      <c r="AP605" s="164"/>
      <c r="AQ605" s="164"/>
      <c r="AR605" s="164"/>
      <c r="AS605" s="164"/>
      <c r="AT605" s="164"/>
      <c r="AU605" s="164"/>
      <c r="AV605" s="164"/>
      <c r="AW605" s="164"/>
      <c r="AX605" s="164"/>
    </row>
    <row r="606" spans="32:50" ht="12.75">
      <c r="AF606" s="164"/>
      <c r="AG606" s="164"/>
      <c r="AH606" s="164"/>
      <c r="AI606" s="164"/>
      <c r="AJ606" s="164"/>
      <c r="AK606" s="164"/>
      <c r="AL606" s="164"/>
      <c r="AM606" s="164"/>
      <c r="AN606" s="164"/>
      <c r="AO606" s="164"/>
      <c r="AP606" s="164"/>
      <c r="AQ606" s="164"/>
      <c r="AR606" s="164"/>
      <c r="AS606" s="164"/>
      <c r="AT606" s="164"/>
      <c r="AU606" s="164"/>
      <c r="AV606" s="164"/>
      <c r="AW606" s="164"/>
      <c r="AX606" s="164"/>
    </row>
    <row r="607" spans="32:50" ht="12.75">
      <c r="AF607" s="164"/>
      <c r="AG607" s="164"/>
      <c r="AH607" s="164"/>
      <c r="AI607" s="164"/>
      <c r="AJ607" s="164"/>
      <c r="AK607" s="164"/>
      <c r="AL607" s="164"/>
      <c r="AM607" s="164"/>
      <c r="AN607" s="164"/>
      <c r="AO607" s="164"/>
      <c r="AP607" s="164"/>
      <c r="AQ607" s="164"/>
      <c r="AR607" s="164"/>
      <c r="AS607" s="164"/>
      <c r="AT607" s="164"/>
      <c r="AU607" s="164"/>
      <c r="AV607" s="164"/>
      <c r="AW607" s="164"/>
      <c r="AX607" s="164"/>
    </row>
    <row r="608" spans="32:50" ht="12.75">
      <c r="AF608" s="164"/>
      <c r="AG608" s="164"/>
      <c r="AH608" s="164"/>
      <c r="AI608" s="164"/>
      <c r="AJ608" s="164"/>
      <c r="AK608" s="164"/>
      <c r="AL608" s="164"/>
      <c r="AM608" s="164"/>
      <c r="AN608" s="164"/>
      <c r="AO608" s="164"/>
      <c r="AP608" s="164"/>
      <c r="AQ608" s="164"/>
      <c r="AR608" s="164"/>
      <c r="AS608" s="164"/>
      <c r="AT608" s="164"/>
      <c r="AU608" s="164"/>
      <c r="AV608" s="164"/>
      <c r="AW608" s="164"/>
      <c r="AX608" s="164"/>
    </row>
    <row r="609" spans="32:50" ht="12.75">
      <c r="AF609" s="164"/>
      <c r="AG609" s="164"/>
      <c r="AH609" s="164"/>
      <c r="AI609" s="164"/>
      <c r="AJ609" s="164"/>
      <c r="AK609" s="164"/>
      <c r="AL609" s="164"/>
      <c r="AM609" s="164"/>
      <c r="AN609" s="164"/>
      <c r="AO609" s="164"/>
      <c r="AP609" s="164"/>
      <c r="AQ609" s="164"/>
      <c r="AR609" s="164"/>
      <c r="AS609" s="164"/>
      <c r="AT609" s="164"/>
      <c r="AU609" s="164"/>
      <c r="AV609" s="164"/>
      <c r="AW609" s="164"/>
      <c r="AX609" s="164"/>
    </row>
    <row r="610" spans="32:50" ht="12.75">
      <c r="AF610" s="164"/>
      <c r="AG610" s="164"/>
      <c r="AH610" s="164"/>
      <c r="AI610" s="164"/>
      <c r="AJ610" s="164"/>
      <c r="AK610" s="164"/>
      <c r="AL610" s="164"/>
      <c r="AM610" s="164"/>
      <c r="AN610" s="164"/>
      <c r="AO610" s="164"/>
      <c r="AP610" s="164"/>
      <c r="AQ610" s="164"/>
      <c r="AR610" s="164"/>
      <c r="AS610" s="164"/>
      <c r="AT610" s="164"/>
      <c r="AU610" s="164"/>
      <c r="AV610" s="164"/>
      <c r="AW610" s="164"/>
      <c r="AX610" s="164"/>
    </row>
    <row r="611" spans="32:50" ht="12.75">
      <c r="AF611" s="164"/>
      <c r="AG611" s="164"/>
      <c r="AH611" s="164"/>
      <c r="AI611" s="164"/>
      <c r="AJ611" s="164"/>
      <c r="AK611" s="164"/>
      <c r="AL611" s="164"/>
      <c r="AM611" s="164"/>
      <c r="AN611" s="164"/>
      <c r="AO611" s="164"/>
      <c r="AP611" s="164"/>
      <c r="AQ611" s="164"/>
      <c r="AR611" s="164"/>
      <c r="AS611" s="164"/>
      <c r="AT611" s="164"/>
      <c r="AU611" s="164"/>
      <c r="AV611" s="164"/>
      <c r="AW611" s="164"/>
      <c r="AX611" s="164"/>
    </row>
    <row r="612" spans="32:50" ht="12.75">
      <c r="AF612" s="164"/>
      <c r="AG612" s="164"/>
      <c r="AH612" s="164"/>
      <c r="AI612" s="164"/>
      <c r="AJ612" s="164"/>
      <c r="AK612" s="164"/>
      <c r="AL612" s="164"/>
      <c r="AM612" s="164"/>
      <c r="AN612" s="164"/>
      <c r="AO612" s="164"/>
      <c r="AP612" s="164"/>
      <c r="AQ612" s="164"/>
      <c r="AR612" s="164"/>
      <c r="AS612" s="164"/>
      <c r="AT612" s="164"/>
      <c r="AU612" s="164"/>
      <c r="AV612" s="164"/>
      <c r="AW612" s="164"/>
      <c r="AX612" s="164"/>
    </row>
  </sheetData>
  <sheetProtection password="CD0C" sheet="1" objects="1" scenarios="1" selectLockedCells="1" selectUnlockedCells="1"/>
  <mergeCells count="1">
    <mergeCell ref="O3:A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</dc:creator>
  <cp:keywords/>
  <dc:description/>
  <cp:lastModifiedBy>Billy</cp:lastModifiedBy>
  <cp:lastPrinted>2009-01-24T23:35:57Z</cp:lastPrinted>
  <dcterms:created xsi:type="dcterms:W3CDTF">2002-06-24T23:10:36Z</dcterms:created>
  <dcterms:modified xsi:type="dcterms:W3CDTF">2010-01-27T19:12:42Z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