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25" activeTab="3"/>
  </bookViews>
  <sheets>
    <sheet name="B grupa" sheetId="1" r:id="rId1"/>
    <sheet name="C grupa " sheetId="2" r:id="rId2"/>
    <sheet name="Ekipni rezultati za skole" sheetId="3" r:id="rId3"/>
    <sheet name="ekipni rezultati" sheetId="4" r:id="rId4"/>
    <sheet name="Sheet1" sheetId="5" r:id="rId5"/>
  </sheets>
  <definedNames>
    <definedName name="_xlnm._FilterDatabase" localSheetId="0" hidden="1">'B grupa'!$A$3:$S$35</definedName>
    <definedName name="_xlnm._FilterDatabase" localSheetId="1" hidden="1">'C grupa '!$A$3:$S$39</definedName>
    <definedName name="_xlnm._FilterDatabase" localSheetId="3" hidden="1">'ekipni rezultati'!$B$4:$G$4</definedName>
    <definedName name="_xlnm.Print_Titles" localSheetId="0">'B grupa'!$1:$3</definedName>
    <definedName name="_xlnm.Print_Titles" localSheetId="1">'C grupa '!$1:$3</definedName>
    <definedName name="ПОЕНИ_ЗА_Б_групу">'Ekipni rezultati za skole'!#REF!</definedName>
  </definedNames>
  <calcPr fullCalcOnLoad="1"/>
</workbook>
</file>

<file path=xl/sharedStrings.xml><?xml version="1.0" encoding="utf-8"?>
<sst xmlns="http://schemas.openxmlformats.org/spreadsheetml/2006/main" count="481" uniqueCount="143">
  <si>
    <t>школа</t>
  </si>
  <si>
    <t>број</t>
  </si>
  <si>
    <t>тест</t>
  </si>
  <si>
    <t>ПС</t>
  </si>
  <si>
    <t>ГВ</t>
  </si>
  <si>
    <t>ранг</t>
  </si>
  <si>
    <t>напомена</t>
  </si>
  <si>
    <t>Доситеј Обрадовић</t>
  </si>
  <si>
    <t>Свети Сава</t>
  </si>
  <si>
    <t>Вук Караџић</t>
  </si>
  <si>
    <t>Драгомир Марковић</t>
  </si>
  <si>
    <t>Брана Павловић</t>
  </si>
  <si>
    <t>Б група</t>
  </si>
  <si>
    <t>Ц група</t>
  </si>
  <si>
    <t>Екипни резултати</t>
  </si>
  <si>
    <t>редни број</t>
  </si>
  <si>
    <t>УКУПНО</t>
  </si>
  <si>
    <t>РАНГ</t>
  </si>
  <si>
    <t>укупан број поена               Б група</t>
  </si>
  <si>
    <t>укупан број поена                                                     Ц група</t>
  </si>
  <si>
    <t xml:space="preserve">   председник испитне комисије:                                                                     Новица Цветковић</t>
  </si>
  <si>
    <t>Наставник-ментор</t>
  </si>
  <si>
    <t>Име</t>
  </si>
  <si>
    <t>Презиме</t>
  </si>
  <si>
    <t>Негативни поени</t>
  </si>
  <si>
    <t>Школа</t>
  </si>
  <si>
    <t>Крушевац</t>
  </si>
  <si>
    <t>Раде Ловић</t>
  </si>
  <si>
    <t>Милена Крпић</t>
  </si>
  <si>
    <t>Име и презиме</t>
  </si>
  <si>
    <t>Аца Алексић</t>
  </si>
  <si>
    <t>ЕКИПНИ РЕЗУЛТАТИ</t>
  </si>
  <si>
    <t>Група</t>
  </si>
  <si>
    <t>Б</t>
  </si>
  <si>
    <t>Ц</t>
  </si>
  <si>
    <t>ПОЕНИ ЗА Б групу</t>
  </si>
  <si>
    <t>ПОЕНИ ЗА Ц групу</t>
  </si>
  <si>
    <t>Место</t>
  </si>
  <si>
    <t>Љиљана Лукић</t>
  </si>
  <si>
    <t>Читлук</t>
  </si>
  <si>
    <t>В. С. Корчагин</t>
  </si>
  <si>
    <t>Велики Шиљеговац</t>
  </si>
  <si>
    <t xml:space="preserve">Крушевац </t>
  </si>
  <si>
    <t>Коњух</t>
  </si>
  <si>
    <t>Лидија Арсић</t>
  </si>
  <si>
    <t>УКУПНО ЗА ШКОЛУ</t>
  </si>
  <si>
    <t>Р. бр.</t>
  </si>
  <si>
    <t>Так. бр</t>
  </si>
  <si>
    <t>Р. бр</t>
  </si>
  <si>
    <t>Зоран Васић</t>
  </si>
  <si>
    <t>ГВ1</t>
  </si>
  <si>
    <t>ГВ2</t>
  </si>
  <si>
    <t>ГВ3</t>
  </si>
  <si>
    <t>ГВ4</t>
  </si>
  <si>
    <t xml:space="preserve">председник испитне комисије:                                  </t>
  </si>
  <si>
    <t xml:space="preserve">председник испитне комисије:                                 </t>
  </si>
  <si>
    <t>Дејан Вукојевић</t>
  </si>
  <si>
    <t>Никола Рилак</t>
  </si>
  <si>
    <t>Сара Јаковљевић</t>
  </si>
  <si>
    <t xml:space="preserve">
Лидија Арсић,
Љиљана Дељанин</t>
  </si>
  <si>
    <t>Душан Ракић</t>
  </si>
  <si>
    <t>Анђела Матејић</t>
  </si>
  <si>
    <t>Бранко Радичевић</t>
  </si>
  <si>
    <t>Бивоље</t>
  </si>
  <si>
    <t>Милош Миловановић</t>
  </si>
  <si>
    <t>Лана Јанић</t>
  </si>
  <si>
    <t>Евгенија Миладиновић</t>
  </si>
  <si>
    <t>Никола Савић</t>
  </si>
  <si>
    <t>Михајло Живановић</t>
  </si>
  <si>
    <t>Тодор Ивановић</t>
  </si>
  <si>
    <t>Анђела Маринковић</t>
  </si>
  <si>
    <t>Павле Брковић</t>
  </si>
  <si>
    <t>Огњен Карајовић</t>
  </si>
  <si>
    <t>Ђорђе Панић</t>
  </si>
  <si>
    <t>Мина Гајић</t>
  </si>
  <si>
    <t>Неда Савић</t>
  </si>
  <si>
    <t>_______________________________________</t>
  </si>
  <si>
    <t>ГВ5</t>
  </si>
  <si>
    <t>Сандра Лукић</t>
  </si>
  <si>
    <t>Андрија Годић</t>
  </si>
  <si>
    <t>Милица Ђорђевић</t>
  </si>
  <si>
    <t>Емилија Богдановић</t>
  </si>
  <si>
    <t>Лазар Вељковић</t>
  </si>
  <si>
    <t>Лазар Балевић</t>
  </si>
  <si>
    <t>Анђела Анђелковић</t>
  </si>
  <si>
    <t>Сашка Марковић</t>
  </si>
  <si>
    <t>Дарко Дамњановић</t>
  </si>
  <si>
    <t>Стефан Судимац</t>
  </si>
  <si>
    <t>Дарија Судимац</t>
  </si>
  <si>
    <t>Стефан Станковић</t>
  </si>
  <si>
    <t>Јана Дачковић</t>
  </si>
  <si>
    <t>Катарина Јеремић</t>
  </si>
  <si>
    <t>Сергеј Рисовић</t>
  </si>
  <si>
    <t>Павле Старинац</t>
  </si>
  <si>
    <t>Анастасија Вулић</t>
  </si>
  <si>
    <t>Maтеја Драгић</t>
  </si>
  <si>
    <t>Анђела Драгач</t>
  </si>
  <si>
    <t>Вељко Ђокић</t>
  </si>
  <si>
    <t>Ива Рутић</t>
  </si>
  <si>
    <t>Димитрије Здравковић</t>
  </si>
  <si>
    <t>Анастасија Здравковић</t>
  </si>
  <si>
    <t>Јована Милојевић   </t>
  </si>
  <si>
    <t>Александар Алексић</t>
  </si>
  <si>
    <t xml:space="preserve">Срђан Илић  </t>
  </si>
  <si>
    <t>Анђела Милојевић</t>
  </si>
  <si>
    <t>Никола Живковић</t>
  </si>
  <si>
    <t xml:space="preserve">Страхиња Петровић </t>
  </si>
  <si>
    <t>Теодора Јаковљевић</t>
  </si>
  <si>
    <t>Нада Поповић</t>
  </si>
  <si>
    <t>Актив наставника</t>
  </si>
  <si>
    <t>Деспот Стефан</t>
  </si>
  <si>
    <t>Горњи Степош</t>
  </si>
  <si>
    <t xml:space="preserve">Зорана Ђурђевић </t>
  </si>
  <si>
    <t xml:space="preserve">Александра Ковачевић </t>
  </si>
  <si>
    <t xml:space="preserve">Лука Милојковић </t>
  </si>
  <si>
    <t xml:space="preserve">Филип Лукић </t>
  </si>
  <si>
    <t xml:space="preserve">Магдалена Влајић </t>
  </si>
  <si>
    <t xml:space="preserve">Сара Стојадиновић </t>
  </si>
  <si>
    <t xml:space="preserve">Урош Савковић </t>
  </si>
  <si>
    <t>Ивана Башић</t>
  </si>
  <si>
    <t xml:space="preserve">Радица Вујић </t>
  </si>
  <si>
    <t xml:space="preserve">Душан Вујић </t>
  </si>
  <si>
    <t xml:space="preserve">Урош Стевић </t>
  </si>
  <si>
    <t xml:space="preserve">Мина Личић </t>
  </si>
  <si>
    <t>Крушевац,           07.04.2019.</t>
  </si>
  <si>
    <t>Општинско такмичење "Шта знаш о саобраћају" 2019.  год.</t>
  </si>
  <si>
    <t>Општинско такмичење "Шта знаш о саобраћају" 2019.  год. (07.04.2019. - ОШ "Вук Караџић" Крушевац)</t>
  </si>
  <si>
    <t>Страхиња Живковић</t>
  </si>
  <si>
    <t>Михајло Ђуровић</t>
  </si>
  <si>
    <t>Лазар Мандара</t>
  </si>
  <si>
    <t>Јана Илић</t>
  </si>
  <si>
    <t>Ана Недић</t>
  </si>
  <si>
    <t>Бранислав Смиљковић</t>
  </si>
  <si>
    <t>Никола Крстић</t>
  </si>
  <si>
    <t>Анастасија Ђуровић</t>
  </si>
  <si>
    <t>Милица Ваљаревић</t>
  </si>
  <si>
    <t>Маша Николић</t>
  </si>
  <si>
    <t>Андрија Живковић</t>
  </si>
  <si>
    <t>Стефан Тодоровић</t>
  </si>
  <si>
    <t>I</t>
  </si>
  <si>
    <t>II</t>
  </si>
  <si>
    <t>III</t>
  </si>
  <si>
    <t>Окружно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</si>
</sst>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59" applyFont="1" applyFill="1" applyBorder="1">
      <alignment/>
      <protection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53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0" fillId="34" borderId="18" xfId="0" applyFill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5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1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59" applyFont="1" applyFill="1" applyBorder="1">
      <alignment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wrapText="1"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0" fillId="35" borderId="0" xfId="0" applyFont="1" applyFill="1" applyAlignment="1">
      <alignment wrapText="1"/>
    </xf>
    <xf numFmtId="0" fontId="1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35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10" xfId="59" applyFont="1" applyFill="1" applyBorder="1">
      <alignment/>
      <protection/>
    </xf>
    <xf numFmtId="0" fontId="1" fillId="35" borderId="10" xfId="0" applyFont="1" applyFill="1" applyBorder="1" applyAlignment="1">
      <alignment wrapText="1"/>
    </xf>
    <xf numFmtId="0" fontId="9" fillId="35" borderId="10" xfId="59" applyFont="1" applyFill="1" applyBorder="1" applyAlignment="1">
      <alignment wrapText="1"/>
      <protection/>
    </xf>
    <xf numFmtId="0" fontId="9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0" fontId="9" fillId="35" borderId="10" xfId="59" applyFont="1" applyFill="1" applyBorder="1" applyAlignment="1">
      <alignment/>
      <protection/>
    </xf>
    <xf numFmtId="0" fontId="9" fillId="35" borderId="10" xfId="59" applyFont="1" applyFill="1" applyBorder="1" applyAlignment="1">
      <alignment horizontal="left"/>
      <protection/>
    </xf>
    <xf numFmtId="0" fontId="5" fillId="35" borderId="1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29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 wrapText="1"/>
    </xf>
    <xf numFmtId="0" fontId="9" fillId="0" borderId="22" xfId="59" applyFont="1" applyFill="1" applyBorder="1" applyAlignment="1">
      <alignment horizontal="center" vertical="center"/>
      <protection/>
    </xf>
    <xf numFmtId="0" fontId="9" fillId="0" borderId="26" xfId="59" applyFont="1" applyFill="1" applyBorder="1" applyAlignment="1">
      <alignment horizontal="center" vertical="center"/>
      <protection/>
    </xf>
    <xf numFmtId="0" fontId="9" fillId="0" borderId="28" xfId="59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26" xfId="59" applyFont="1" applyFill="1" applyBorder="1" applyAlignment="1">
      <alignment horizontal="center" vertical="center" wrapText="1"/>
      <protection/>
    </xf>
    <xf numFmtId="0" fontId="9" fillId="0" borderId="28" xfId="59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9" fillId="0" borderId="14" xfId="59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wrapText="1"/>
    </xf>
    <xf numFmtId="0" fontId="2" fillId="37" borderId="10" xfId="59" applyFont="1" applyFill="1" applyBorder="1">
      <alignment/>
      <protection/>
    </xf>
    <xf numFmtId="0" fontId="9" fillId="37" borderId="10" xfId="59" applyFont="1" applyFill="1" applyBorder="1">
      <alignment/>
      <protection/>
    </xf>
    <xf numFmtId="0" fontId="9" fillId="37" borderId="10" xfId="59" applyFont="1" applyFill="1" applyBorder="1" applyAlignment="1">
      <alignment wrapText="1"/>
      <protection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wrapText="1"/>
    </xf>
    <xf numFmtId="0" fontId="2" fillId="38" borderId="10" xfId="59" applyFont="1" applyFill="1" applyBorder="1">
      <alignment/>
      <protection/>
    </xf>
    <xf numFmtId="0" fontId="9" fillId="38" borderId="10" xfId="59" applyFont="1" applyFill="1" applyBorder="1">
      <alignment/>
      <protection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9" fillId="38" borderId="10" xfId="59" applyFont="1" applyFill="1" applyBorder="1" applyAlignment="1">
      <alignment wrapText="1"/>
      <protection/>
    </xf>
    <xf numFmtId="0" fontId="1" fillId="38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0" fillId="32" borderId="30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E1">
      <pane ySplit="3" topLeftCell="A4" activePane="bottomLeft" state="frozen"/>
      <selection pane="topLeft" activeCell="E57" sqref="E57"/>
      <selection pane="bottomLeft" activeCell="E11" sqref="E11:H11"/>
    </sheetView>
  </sheetViews>
  <sheetFormatPr defaultColWidth="9.140625" defaultRowHeight="12.75"/>
  <cols>
    <col min="1" max="1" width="4.28125" style="53" hidden="1" customWidth="1"/>
    <col min="2" max="2" width="4.28125" style="53" customWidth="1"/>
    <col min="3" max="3" width="7.57421875" style="53" customWidth="1"/>
    <col min="4" max="4" width="17.57421875" style="73" hidden="1" customWidth="1"/>
    <col min="5" max="5" width="15.7109375" style="53" customWidth="1"/>
    <col min="6" max="6" width="20.28125" style="53" customWidth="1"/>
    <col min="7" max="7" width="17.57421875" style="56" customWidth="1"/>
    <col min="8" max="8" width="16.28125" style="56" customWidth="1"/>
    <col min="9" max="9" width="19.28125" style="56" customWidth="1"/>
    <col min="10" max="12" width="5.421875" style="53" customWidth="1"/>
    <col min="13" max="18" width="5.421875" style="53" hidden="1" customWidth="1"/>
    <col min="19" max="19" width="8.57421875" style="53" customWidth="1"/>
    <col min="20" max="20" width="7.140625" style="53" customWidth="1"/>
    <col min="21" max="21" width="9.8515625" style="53" customWidth="1"/>
    <col min="22" max="22" width="9.140625" style="53" customWidth="1"/>
    <col min="23" max="23" width="6.8515625" style="53" customWidth="1"/>
    <col min="24" max="24" width="5.28125" style="53" customWidth="1"/>
    <col min="25" max="25" width="15.7109375" style="53" customWidth="1"/>
    <col min="26" max="26" width="17.7109375" style="53" customWidth="1"/>
    <col min="27" max="27" width="15.421875" style="53" customWidth="1"/>
    <col min="28" max="16384" width="9.140625" style="53" customWidth="1"/>
  </cols>
  <sheetData>
    <row r="1" spans="1:21" ht="21" customHeight="1">
      <c r="A1" s="110" t="s">
        <v>126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6" ht="15.75" customHeight="1">
      <c r="A2" s="54"/>
      <c r="B2" s="54"/>
      <c r="C2" s="54" t="s">
        <v>12</v>
      </c>
      <c r="D2" s="55"/>
      <c r="Y2" s="111"/>
      <c r="Z2" s="111"/>
    </row>
    <row r="3" spans="1:35" s="63" customFormat="1" ht="15">
      <c r="A3" s="57"/>
      <c r="B3" s="57" t="s">
        <v>46</v>
      </c>
      <c r="C3" s="57" t="s">
        <v>47</v>
      </c>
      <c r="D3" s="58" t="s">
        <v>29</v>
      </c>
      <c r="E3" s="57" t="s">
        <v>22</v>
      </c>
      <c r="F3" s="57" t="s">
        <v>23</v>
      </c>
      <c r="G3" s="59" t="s">
        <v>25</v>
      </c>
      <c r="H3" s="59" t="s">
        <v>37</v>
      </c>
      <c r="I3" s="59" t="s">
        <v>21</v>
      </c>
      <c r="J3" s="57" t="s">
        <v>2</v>
      </c>
      <c r="K3" s="57" t="s">
        <v>3</v>
      </c>
      <c r="L3" s="57" t="s">
        <v>24</v>
      </c>
      <c r="M3" s="57" t="s">
        <v>50</v>
      </c>
      <c r="N3" s="57" t="s">
        <v>51</v>
      </c>
      <c r="O3" s="57" t="s">
        <v>52</v>
      </c>
      <c r="P3" s="57" t="s">
        <v>53</v>
      </c>
      <c r="Q3" s="57" t="s">
        <v>77</v>
      </c>
      <c r="R3" s="57" t="s">
        <v>4</v>
      </c>
      <c r="S3" s="57" t="s">
        <v>16</v>
      </c>
      <c r="T3" s="57" t="s">
        <v>5</v>
      </c>
      <c r="U3" s="60" t="s">
        <v>6</v>
      </c>
      <c r="V3" s="61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 s="63" customFormat="1" ht="14.25" customHeight="1">
      <c r="A4" s="57">
        <v>12</v>
      </c>
      <c r="B4" s="146">
        <v>12</v>
      </c>
      <c r="C4" s="147">
        <v>68</v>
      </c>
      <c r="D4" s="148" t="s">
        <v>93</v>
      </c>
      <c r="E4" s="149" t="str">
        <f>LEFT(D4,FIND(" ",D4)-1)</f>
        <v>Павле</v>
      </c>
      <c r="F4" s="149" t="str">
        <f>MID(D4,LEN(E4)+2,100)</f>
        <v>Старинац</v>
      </c>
      <c r="G4" s="150" t="s">
        <v>10</v>
      </c>
      <c r="H4" s="150" t="s">
        <v>26</v>
      </c>
      <c r="I4" s="151" t="s">
        <v>28</v>
      </c>
      <c r="J4" s="152">
        <v>87</v>
      </c>
      <c r="K4" s="152">
        <f>100-L4</f>
        <v>92</v>
      </c>
      <c r="L4" s="152">
        <v>8</v>
      </c>
      <c r="M4" s="152"/>
      <c r="N4" s="152"/>
      <c r="O4" s="152"/>
      <c r="P4" s="152"/>
      <c r="Q4" s="152"/>
      <c r="R4" s="152">
        <v>0</v>
      </c>
      <c r="S4" s="152">
        <f>J4+K4+R4</f>
        <v>179</v>
      </c>
      <c r="T4" s="153" t="s">
        <v>139</v>
      </c>
      <c r="U4" s="60" t="s">
        <v>142</v>
      </c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s="63" customFormat="1" ht="14.25" customHeight="1">
      <c r="A5" s="57">
        <v>6</v>
      </c>
      <c r="B5" s="155">
        <v>6</v>
      </c>
      <c r="C5" s="156">
        <v>42</v>
      </c>
      <c r="D5" s="157" t="s">
        <v>85</v>
      </c>
      <c r="E5" s="158" t="str">
        <f>LEFT(D5,FIND(" ",D5)-1)</f>
        <v>Сашка</v>
      </c>
      <c r="F5" s="158" t="str">
        <f>MID(D5,LEN(E5)+2,100)</f>
        <v>Марковић</v>
      </c>
      <c r="G5" s="159" t="s">
        <v>7</v>
      </c>
      <c r="H5" s="159" t="s">
        <v>26</v>
      </c>
      <c r="I5" s="159" t="s">
        <v>38</v>
      </c>
      <c r="J5" s="160">
        <v>87</v>
      </c>
      <c r="K5" s="160">
        <f>100-L5</f>
        <v>90</v>
      </c>
      <c r="L5" s="160">
        <v>10</v>
      </c>
      <c r="M5" s="160"/>
      <c r="N5" s="160"/>
      <c r="O5" s="160"/>
      <c r="P5" s="160"/>
      <c r="Q5" s="160"/>
      <c r="R5" s="160">
        <v>0</v>
      </c>
      <c r="S5" s="160">
        <f>J5+K5+R5</f>
        <v>177</v>
      </c>
      <c r="T5" s="161" t="s">
        <v>139</v>
      </c>
      <c r="U5" s="60" t="s">
        <v>142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s="63" customFormat="1" ht="14.25" customHeight="1">
      <c r="A6" s="57">
        <v>21</v>
      </c>
      <c r="B6" s="146">
        <v>21</v>
      </c>
      <c r="C6" s="147">
        <v>12</v>
      </c>
      <c r="D6" s="154" t="s">
        <v>128</v>
      </c>
      <c r="E6" s="149" t="str">
        <f>LEFT(D6,FIND(" ",D6)-1)</f>
        <v>Михајло</v>
      </c>
      <c r="F6" s="149" t="str">
        <f>MID(D6,LEN(E6)+2,100)</f>
        <v>Ђуровић</v>
      </c>
      <c r="G6" s="150" t="s">
        <v>9</v>
      </c>
      <c r="H6" s="150" t="s">
        <v>42</v>
      </c>
      <c r="I6" s="150" t="s">
        <v>27</v>
      </c>
      <c r="J6" s="152">
        <v>79</v>
      </c>
      <c r="K6" s="152">
        <f>100-L6</f>
        <v>96</v>
      </c>
      <c r="L6" s="152">
        <v>4</v>
      </c>
      <c r="M6" s="152"/>
      <c r="N6" s="152"/>
      <c r="O6" s="152"/>
      <c r="P6" s="152"/>
      <c r="Q6" s="152"/>
      <c r="R6" s="152">
        <v>0</v>
      </c>
      <c r="S6" s="152">
        <f>J6+K6+R6</f>
        <v>175</v>
      </c>
      <c r="T6" s="153" t="s">
        <v>140</v>
      </c>
      <c r="U6" s="60" t="s">
        <v>142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s="63" customFormat="1" ht="14.25" customHeight="1">
      <c r="A7" s="57">
        <v>27</v>
      </c>
      <c r="B7" s="146">
        <v>27</v>
      </c>
      <c r="C7" s="147">
        <v>29</v>
      </c>
      <c r="D7" s="154" t="s">
        <v>106</v>
      </c>
      <c r="E7" s="149" t="str">
        <f>LEFT(D7,FIND(" ",D7)-1)</f>
        <v>Страхиња</v>
      </c>
      <c r="F7" s="149" t="str">
        <f>MID(D7,LEN(E7)+2,100)</f>
        <v>Петровић </v>
      </c>
      <c r="G7" s="150" t="s">
        <v>108</v>
      </c>
      <c r="H7" s="150" t="s">
        <v>42</v>
      </c>
      <c r="I7" s="150" t="s">
        <v>109</v>
      </c>
      <c r="J7" s="152">
        <v>74</v>
      </c>
      <c r="K7" s="152">
        <f>100-L7</f>
        <v>98</v>
      </c>
      <c r="L7" s="152">
        <v>2</v>
      </c>
      <c r="M7" s="152"/>
      <c r="N7" s="152"/>
      <c r="O7" s="152"/>
      <c r="P7" s="152"/>
      <c r="Q7" s="152"/>
      <c r="R7" s="152">
        <v>0</v>
      </c>
      <c r="S7" s="152">
        <f>J7+K7+R7</f>
        <v>172</v>
      </c>
      <c r="T7" s="153" t="s">
        <v>141</v>
      </c>
      <c r="U7" s="6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s="63" customFormat="1" ht="14.25" customHeight="1">
      <c r="A8" s="57">
        <v>7</v>
      </c>
      <c r="B8" s="64">
        <v>7</v>
      </c>
      <c r="C8" s="65">
        <v>24</v>
      </c>
      <c r="D8" s="100" t="s">
        <v>86</v>
      </c>
      <c r="E8" s="66" t="str">
        <f>LEFT(D8,FIND(" ",D8)-1)</f>
        <v>Дарко</v>
      </c>
      <c r="F8" s="66" t="str">
        <f>MID(D8,LEN(E8)+2,100)</f>
        <v>Дамњановић</v>
      </c>
      <c r="G8" s="99" t="s">
        <v>7</v>
      </c>
      <c r="H8" s="99" t="s">
        <v>26</v>
      </c>
      <c r="I8" s="99" t="s">
        <v>38</v>
      </c>
      <c r="J8" s="67">
        <v>72</v>
      </c>
      <c r="K8" s="67">
        <f>100-L8</f>
        <v>97</v>
      </c>
      <c r="L8" s="67">
        <v>3</v>
      </c>
      <c r="M8" s="97"/>
      <c r="N8" s="97"/>
      <c r="O8" s="97"/>
      <c r="P8" s="97"/>
      <c r="Q8" s="97"/>
      <c r="R8" s="67">
        <v>0</v>
      </c>
      <c r="S8" s="67">
        <f>J8+K8+R8</f>
        <v>169</v>
      </c>
      <c r="T8" s="68"/>
      <c r="U8" s="6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5" s="63" customFormat="1" ht="14.25" customHeight="1">
      <c r="A9" s="57">
        <v>10</v>
      </c>
      <c r="B9" s="155">
        <v>10</v>
      </c>
      <c r="C9" s="156">
        <v>50</v>
      </c>
      <c r="D9" s="157" t="s">
        <v>91</v>
      </c>
      <c r="E9" s="158" t="str">
        <f>LEFT(D9,FIND(" ",D9)-1)</f>
        <v>Катарина</v>
      </c>
      <c r="F9" s="158" t="str">
        <f>MID(D9,LEN(E9)+2,100)</f>
        <v>Јеремић</v>
      </c>
      <c r="G9" s="159" t="s">
        <v>10</v>
      </c>
      <c r="H9" s="159" t="s">
        <v>26</v>
      </c>
      <c r="I9" s="166" t="s">
        <v>28</v>
      </c>
      <c r="J9" s="160">
        <v>74</v>
      </c>
      <c r="K9" s="160">
        <f>100-L9</f>
        <v>90</v>
      </c>
      <c r="L9" s="160">
        <v>10</v>
      </c>
      <c r="M9" s="160"/>
      <c r="N9" s="160"/>
      <c r="O9" s="160"/>
      <c r="P9" s="160"/>
      <c r="Q9" s="160"/>
      <c r="R9" s="160">
        <v>0</v>
      </c>
      <c r="S9" s="160">
        <f>J9+K9+R9</f>
        <v>164</v>
      </c>
      <c r="T9" s="161" t="s">
        <v>140</v>
      </c>
      <c r="U9" s="60" t="s">
        <v>142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s="63" customFormat="1" ht="14.25" customHeight="1">
      <c r="A10" s="57">
        <v>5</v>
      </c>
      <c r="B10" s="64">
        <v>5</v>
      </c>
      <c r="C10" s="65">
        <v>15</v>
      </c>
      <c r="D10" s="100" t="s">
        <v>84</v>
      </c>
      <c r="E10" s="66" t="str">
        <f>LEFT(D10,FIND(" ",D10)-1)</f>
        <v>Анђела</v>
      </c>
      <c r="F10" s="66" t="str">
        <f>MID(D10,LEN(E10)+2,100)</f>
        <v>Анђелковић</v>
      </c>
      <c r="G10" s="99" t="s">
        <v>7</v>
      </c>
      <c r="H10" s="99" t="s">
        <v>26</v>
      </c>
      <c r="I10" s="99" t="s">
        <v>38</v>
      </c>
      <c r="J10" s="67">
        <v>70</v>
      </c>
      <c r="K10" s="67">
        <f>100-L10</f>
        <v>87</v>
      </c>
      <c r="L10" s="67">
        <v>13</v>
      </c>
      <c r="M10" s="97"/>
      <c r="N10" s="97"/>
      <c r="O10" s="97"/>
      <c r="P10" s="97"/>
      <c r="Q10" s="97"/>
      <c r="R10" s="67">
        <v>0</v>
      </c>
      <c r="S10" s="67">
        <f>J10+K10+R10</f>
        <v>157</v>
      </c>
      <c r="T10" s="68"/>
      <c r="U10" s="6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5" s="63" customFormat="1" ht="14.25" customHeight="1">
      <c r="A11" s="57">
        <v>9</v>
      </c>
      <c r="B11" s="155">
        <v>9</v>
      </c>
      <c r="C11" s="156">
        <v>59</v>
      </c>
      <c r="D11" s="157" t="s">
        <v>90</v>
      </c>
      <c r="E11" s="158" t="str">
        <f>LEFT(D11,FIND(" ",D11)-1)</f>
        <v>Јана</v>
      </c>
      <c r="F11" s="158" t="str">
        <f>MID(D11,LEN(E11)+2,100)</f>
        <v>Дачковић</v>
      </c>
      <c r="G11" s="159" t="s">
        <v>10</v>
      </c>
      <c r="H11" s="159" t="s">
        <v>26</v>
      </c>
      <c r="I11" s="166" t="s">
        <v>28</v>
      </c>
      <c r="J11" s="160">
        <v>76</v>
      </c>
      <c r="K11" s="160">
        <f>100-L11</f>
        <v>81</v>
      </c>
      <c r="L11" s="160">
        <v>19</v>
      </c>
      <c r="M11" s="160"/>
      <c r="N11" s="160"/>
      <c r="O11" s="160"/>
      <c r="P11" s="160"/>
      <c r="Q11" s="160"/>
      <c r="R11" s="160">
        <v>0</v>
      </c>
      <c r="S11" s="160">
        <f>J11+K11+R11</f>
        <v>157</v>
      </c>
      <c r="T11" s="161" t="s">
        <v>141</v>
      </c>
      <c r="U11" s="6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21" ht="14.25" customHeight="1">
      <c r="A12" s="57">
        <v>4</v>
      </c>
      <c r="B12" s="64">
        <v>4</v>
      </c>
      <c r="C12" s="65">
        <v>63</v>
      </c>
      <c r="D12" s="100" t="s">
        <v>83</v>
      </c>
      <c r="E12" s="66" t="str">
        <f>LEFT(D12,FIND(" ",D12)-1)</f>
        <v>Лазар</v>
      </c>
      <c r="F12" s="66" t="str">
        <f>MID(D12,LEN(E12)+2,100)</f>
        <v>Балевић</v>
      </c>
      <c r="G12" s="99" t="s">
        <v>62</v>
      </c>
      <c r="H12" s="99" t="s">
        <v>63</v>
      </c>
      <c r="I12" s="99" t="s">
        <v>64</v>
      </c>
      <c r="J12" s="67">
        <v>56</v>
      </c>
      <c r="K12" s="67">
        <f>100-L12</f>
        <v>98</v>
      </c>
      <c r="L12" s="67">
        <v>2</v>
      </c>
      <c r="M12" s="97"/>
      <c r="N12" s="97"/>
      <c r="O12" s="97"/>
      <c r="P12" s="97"/>
      <c r="Q12" s="97"/>
      <c r="R12" s="67">
        <v>0</v>
      </c>
      <c r="S12" s="67">
        <f>J12+K12+R12</f>
        <v>154</v>
      </c>
      <c r="T12" s="69"/>
      <c r="U12" s="70"/>
    </row>
    <row r="13" spans="1:21" ht="14.25" customHeight="1">
      <c r="A13" s="57">
        <v>22</v>
      </c>
      <c r="B13" s="64">
        <v>22</v>
      </c>
      <c r="C13" s="65">
        <v>39</v>
      </c>
      <c r="D13" s="40" t="s">
        <v>129</v>
      </c>
      <c r="E13" s="66" t="str">
        <f>LEFT(D13,FIND(" ",D13)-1)</f>
        <v>Лазар</v>
      </c>
      <c r="F13" s="66" t="str">
        <f>MID(D13,LEN(E13)+2,100)</f>
        <v>Мандара</v>
      </c>
      <c r="G13" s="13" t="s">
        <v>9</v>
      </c>
      <c r="H13" s="13" t="s">
        <v>42</v>
      </c>
      <c r="I13" s="13" t="s">
        <v>27</v>
      </c>
      <c r="J13" s="67">
        <v>62</v>
      </c>
      <c r="K13" s="67">
        <f>100-L13</f>
        <v>91</v>
      </c>
      <c r="L13" s="67">
        <v>9</v>
      </c>
      <c r="M13" s="97"/>
      <c r="N13" s="97"/>
      <c r="O13" s="97"/>
      <c r="P13" s="97"/>
      <c r="Q13" s="97"/>
      <c r="R13" s="67">
        <v>0</v>
      </c>
      <c r="S13" s="67">
        <f>J13+K13+R13</f>
        <v>153</v>
      </c>
      <c r="T13" s="69"/>
      <c r="U13" s="70"/>
    </row>
    <row r="14" spans="1:21" ht="14.25" customHeight="1">
      <c r="A14" s="57">
        <v>23</v>
      </c>
      <c r="B14" s="64">
        <v>23</v>
      </c>
      <c r="C14" s="65">
        <v>49</v>
      </c>
      <c r="D14" s="40" t="s">
        <v>130</v>
      </c>
      <c r="E14" s="66" t="str">
        <f>LEFT(D14,FIND(" ",D14)-1)</f>
        <v>Јана</v>
      </c>
      <c r="F14" s="66" t="str">
        <f>MID(D14,LEN(E14)+2,100)</f>
        <v>Илић</v>
      </c>
      <c r="G14" s="13" t="s">
        <v>9</v>
      </c>
      <c r="H14" s="13" t="s">
        <v>42</v>
      </c>
      <c r="I14" s="13" t="s">
        <v>27</v>
      </c>
      <c r="J14" s="67">
        <v>56</v>
      </c>
      <c r="K14" s="67">
        <f>100-L14</f>
        <v>91</v>
      </c>
      <c r="L14" s="67">
        <v>9</v>
      </c>
      <c r="M14" s="97"/>
      <c r="N14" s="97"/>
      <c r="O14" s="97"/>
      <c r="P14" s="97"/>
      <c r="Q14" s="97"/>
      <c r="R14" s="67">
        <v>0</v>
      </c>
      <c r="S14" s="67">
        <f>J14+K14+R14</f>
        <v>147</v>
      </c>
      <c r="T14" s="69"/>
      <c r="U14" s="71"/>
    </row>
    <row r="15" spans="1:21" ht="14.25" customHeight="1">
      <c r="A15" s="57">
        <v>24</v>
      </c>
      <c r="B15" s="64">
        <v>24</v>
      </c>
      <c r="C15" s="65">
        <v>58</v>
      </c>
      <c r="D15" s="40" t="s">
        <v>131</v>
      </c>
      <c r="E15" s="66" t="str">
        <f>LEFT(D15,FIND(" ",D15)-1)</f>
        <v>Ана</v>
      </c>
      <c r="F15" s="66" t="str">
        <f>MID(D15,LEN(E15)+2,100)</f>
        <v>Недић</v>
      </c>
      <c r="G15" s="13" t="s">
        <v>9</v>
      </c>
      <c r="H15" s="13" t="s">
        <v>42</v>
      </c>
      <c r="I15" s="13" t="s">
        <v>27</v>
      </c>
      <c r="J15" s="67">
        <v>57</v>
      </c>
      <c r="K15" s="67">
        <f>100-L15</f>
        <v>90</v>
      </c>
      <c r="L15" s="67">
        <v>10</v>
      </c>
      <c r="M15" s="97"/>
      <c r="N15" s="97"/>
      <c r="O15" s="97"/>
      <c r="P15" s="97"/>
      <c r="Q15" s="97"/>
      <c r="R15" s="67">
        <v>0</v>
      </c>
      <c r="S15" s="67">
        <f>J15+K15+R15</f>
        <v>147</v>
      </c>
      <c r="T15" s="69"/>
      <c r="U15" s="70"/>
    </row>
    <row r="16" spans="1:21" ht="14.25" customHeight="1">
      <c r="A16" s="57">
        <v>13</v>
      </c>
      <c r="B16" s="64">
        <v>13</v>
      </c>
      <c r="C16" s="65">
        <v>43</v>
      </c>
      <c r="D16" s="100" t="s">
        <v>95</v>
      </c>
      <c r="E16" s="66" t="str">
        <f>LEFT(D16,FIND(" ",D16)-1)</f>
        <v>Maтеја</v>
      </c>
      <c r="F16" s="66" t="str">
        <f>MID(D16,LEN(E16)+2,100)</f>
        <v>Драгић</v>
      </c>
      <c r="G16" s="99" t="s">
        <v>8</v>
      </c>
      <c r="H16" s="99" t="s">
        <v>39</v>
      </c>
      <c r="I16" s="102" t="s">
        <v>49</v>
      </c>
      <c r="J16" s="67">
        <v>54</v>
      </c>
      <c r="K16" s="67">
        <f>100-L16</f>
        <v>92</v>
      </c>
      <c r="L16" s="67">
        <v>8</v>
      </c>
      <c r="M16" s="97"/>
      <c r="N16" s="97"/>
      <c r="O16" s="97"/>
      <c r="P16" s="97"/>
      <c r="Q16" s="97"/>
      <c r="R16" s="67">
        <v>0</v>
      </c>
      <c r="S16" s="67">
        <f>J16+K16+R16</f>
        <v>146</v>
      </c>
      <c r="T16" s="69"/>
      <c r="U16" s="71"/>
    </row>
    <row r="17" spans="1:21" ht="14.25" customHeight="1">
      <c r="A17" s="57">
        <v>1</v>
      </c>
      <c r="B17" s="64">
        <v>1</v>
      </c>
      <c r="C17" s="65">
        <v>17</v>
      </c>
      <c r="D17" s="100" t="s">
        <v>80</v>
      </c>
      <c r="E17" s="66" t="str">
        <f>LEFT(D17,FIND(" ",D17)-1)</f>
        <v>Милица</v>
      </c>
      <c r="F17" s="66" t="str">
        <f>MID(D17,LEN(E17)+2,100)</f>
        <v>Ђорђевић</v>
      </c>
      <c r="G17" s="99" t="s">
        <v>62</v>
      </c>
      <c r="H17" s="99" t="s">
        <v>63</v>
      </c>
      <c r="I17" s="99" t="s">
        <v>64</v>
      </c>
      <c r="J17" s="67">
        <v>57</v>
      </c>
      <c r="K17" s="67">
        <f>100-L17</f>
        <v>88</v>
      </c>
      <c r="L17" s="67">
        <v>12</v>
      </c>
      <c r="M17" s="97"/>
      <c r="N17" s="97"/>
      <c r="O17" s="97"/>
      <c r="P17" s="97"/>
      <c r="Q17" s="97"/>
      <c r="R17" s="67">
        <v>0</v>
      </c>
      <c r="S17" s="67">
        <f>J17+K17+R17</f>
        <v>145</v>
      </c>
      <c r="T17" s="69"/>
      <c r="U17" s="72"/>
    </row>
    <row r="18" spans="1:21" ht="14.25" customHeight="1">
      <c r="A18" s="57">
        <v>17</v>
      </c>
      <c r="B18" s="64">
        <v>17</v>
      </c>
      <c r="C18" s="65">
        <v>23</v>
      </c>
      <c r="D18" s="103" t="s">
        <v>101</v>
      </c>
      <c r="E18" s="66" t="str">
        <f>LEFT(D18,FIND(" ",D18)-1)</f>
        <v>Јована</v>
      </c>
      <c r="F18" s="66" t="str">
        <f>MID(D18,LEN(E18)+2,100)</f>
        <v>Милојевић   </v>
      </c>
      <c r="G18" s="99" t="s">
        <v>40</v>
      </c>
      <c r="H18" s="99" t="s">
        <v>41</v>
      </c>
      <c r="I18" s="102" t="s">
        <v>44</v>
      </c>
      <c r="J18" s="67">
        <v>50</v>
      </c>
      <c r="K18" s="67">
        <f>100-L18</f>
        <v>94</v>
      </c>
      <c r="L18" s="67">
        <v>6</v>
      </c>
      <c r="M18" s="97"/>
      <c r="N18" s="97"/>
      <c r="O18" s="97"/>
      <c r="P18" s="97"/>
      <c r="Q18" s="97"/>
      <c r="R18" s="67">
        <v>0</v>
      </c>
      <c r="S18" s="67">
        <f>J18+K18+R18</f>
        <v>144</v>
      </c>
      <c r="T18" s="69"/>
      <c r="U18" s="71"/>
    </row>
    <row r="19" spans="1:21" ht="14.25" customHeight="1">
      <c r="A19" s="57">
        <v>11</v>
      </c>
      <c r="B19" s="64">
        <v>11</v>
      </c>
      <c r="C19" s="65">
        <v>40</v>
      </c>
      <c r="D19" s="100" t="s">
        <v>92</v>
      </c>
      <c r="E19" s="66" t="str">
        <f>LEFT(D19,FIND(" ",D19)-1)</f>
        <v>Сергеј</v>
      </c>
      <c r="F19" s="66" t="str">
        <f>MID(D19,LEN(E19)+2,100)</f>
        <v>Рисовић</v>
      </c>
      <c r="G19" s="99" t="s">
        <v>10</v>
      </c>
      <c r="H19" s="99" t="s">
        <v>26</v>
      </c>
      <c r="I19" s="101" t="s">
        <v>28</v>
      </c>
      <c r="J19" s="67">
        <v>49</v>
      </c>
      <c r="K19" s="67">
        <f>100-L19</f>
        <v>91</v>
      </c>
      <c r="L19" s="67">
        <v>9</v>
      </c>
      <c r="M19" s="97"/>
      <c r="N19" s="97"/>
      <c r="O19" s="97"/>
      <c r="P19" s="97"/>
      <c r="Q19" s="97"/>
      <c r="R19" s="67">
        <v>0</v>
      </c>
      <c r="S19" s="67">
        <f>J19+K19+R19</f>
        <v>140</v>
      </c>
      <c r="T19" s="69"/>
      <c r="U19" s="72"/>
    </row>
    <row r="20" spans="1:21" ht="14.25" customHeight="1">
      <c r="A20" s="57">
        <v>8</v>
      </c>
      <c r="B20" s="64">
        <v>8</v>
      </c>
      <c r="C20" s="65">
        <v>33</v>
      </c>
      <c r="D20" s="100" t="s">
        <v>87</v>
      </c>
      <c r="E20" s="66" t="str">
        <f>LEFT(D20,FIND(" ",D20)-1)</f>
        <v>Стефан</v>
      </c>
      <c r="F20" s="66" t="str">
        <f>MID(D20,LEN(E20)+2,100)</f>
        <v>Судимац</v>
      </c>
      <c r="G20" s="99" t="s">
        <v>7</v>
      </c>
      <c r="H20" s="99" t="s">
        <v>26</v>
      </c>
      <c r="I20" s="99" t="s">
        <v>38</v>
      </c>
      <c r="J20" s="67">
        <v>44</v>
      </c>
      <c r="K20" s="67">
        <f>100-L20</f>
        <v>91</v>
      </c>
      <c r="L20" s="67">
        <v>9</v>
      </c>
      <c r="M20" s="97"/>
      <c r="N20" s="97"/>
      <c r="O20" s="97"/>
      <c r="P20" s="97"/>
      <c r="Q20" s="97"/>
      <c r="R20" s="67">
        <v>0</v>
      </c>
      <c r="S20" s="67">
        <f>J20+K20+R20</f>
        <v>135</v>
      </c>
      <c r="T20" s="69"/>
      <c r="U20" s="72"/>
    </row>
    <row r="21" spans="1:21" ht="14.25" customHeight="1">
      <c r="A21" s="57">
        <v>19</v>
      </c>
      <c r="B21" s="64">
        <v>19</v>
      </c>
      <c r="C21" s="65">
        <v>60</v>
      </c>
      <c r="D21" s="103" t="s">
        <v>102</v>
      </c>
      <c r="E21" s="66" t="str">
        <f>LEFT(D21,FIND(" ",D21)-1)</f>
        <v>Александар</v>
      </c>
      <c r="F21" s="66" t="str">
        <f>MID(D21,LEN(E21)+2,100)</f>
        <v>Алексић</v>
      </c>
      <c r="G21" s="99" t="s">
        <v>40</v>
      </c>
      <c r="H21" s="99" t="s">
        <v>41</v>
      </c>
      <c r="I21" s="102" t="s">
        <v>44</v>
      </c>
      <c r="J21" s="67">
        <v>49</v>
      </c>
      <c r="K21" s="67">
        <f>100-L21</f>
        <v>85</v>
      </c>
      <c r="L21" s="67">
        <v>15</v>
      </c>
      <c r="M21" s="97"/>
      <c r="N21" s="97"/>
      <c r="O21" s="97"/>
      <c r="P21" s="97"/>
      <c r="Q21" s="97"/>
      <c r="R21" s="67">
        <v>0</v>
      </c>
      <c r="S21" s="67">
        <f>J21+K21+R21</f>
        <v>134</v>
      </c>
      <c r="T21" s="69"/>
      <c r="U21" s="71"/>
    </row>
    <row r="22" spans="1:21" ht="14.25" customHeight="1">
      <c r="A22" s="57">
        <v>2</v>
      </c>
      <c r="B22" s="64">
        <v>2</v>
      </c>
      <c r="C22" s="65">
        <v>26</v>
      </c>
      <c r="D22" s="100" t="s">
        <v>81</v>
      </c>
      <c r="E22" s="66" t="str">
        <f>LEFT(D22,FIND(" ",D22)-1)</f>
        <v>Емилија</v>
      </c>
      <c r="F22" s="66" t="str">
        <f>MID(D22,LEN(E22)+2,100)</f>
        <v>Богдановић</v>
      </c>
      <c r="G22" s="99" t="s">
        <v>62</v>
      </c>
      <c r="H22" s="99" t="s">
        <v>63</v>
      </c>
      <c r="I22" s="99" t="s">
        <v>64</v>
      </c>
      <c r="J22" s="67">
        <v>54</v>
      </c>
      <c r="K22" s="67">
        <f>100-L22</f>
        <v>75</v>
      </c>
      <c r="L22" s="67">
        <v>25</v>
      </c>
      <c r="M22" s="97"/>
      <c r="N22" s="97"/>
      <c r="O22" s="97"/>
      <c r="P22" s="97"/>
      <c r="Q22" s="97"/>
      <c r="R22" s="67">
        <v>0</v>
      </c>
      <c r="S22" s="67">
        <f>J22+K22+R22</f>
        <v>129</v>
      </c>
      <c r="T22" s="69"/>
      <c r="U22" s="71"/>
    </row>
    <row r="23" spans="1:21" ht="14.25" customHeight="1">
      <c r="A23" s="57">
        <v>31</v>
      </c>
      <c r="B23" s="64">
        <v>31</v>
      </c>
      <c r="C23" s="65">
        <v>45</v>
      </c>
      <c r="D23" s="40" t="s">
        <v>117</v>
      </c>
      <c r="E23" s="66" t="str">
        <f>LEFT(D23,FIND(" ",D23)-1)</f>
        <v>Сара</v>
      </c>
      <c r="F23" s="66" t="str">
        <f>MID(D23,LEN(E23)+2,100)</f>
        <v>Стојадиновић </v>
      </c>
      <c r="G23" s="13" t="s">
        <v>110</v>
      </c>
      <c r="H23" s="13" t="s">
        <v>111</v>
      </c>
      <c r="I23" s="13" t="s">
        <v>119</v>
      </c>
      <c r="J23" s="67">
        <v>49</v>
      </c>
      <c r="K23" s="67">
        <f>100-L23</f>
        <v>78</v>
      </c>
      <c r="L23" s="67">
        <v>22</v>
      </c>
      <c r="M23" s="97"/>
      <c r="N23" s="97"/>
      <c r="O23" s="97"/>
      <c r="P23" s="97"/>
      <c r="Q23" s="97"/>
      <c r="R23" s="67">
        <v>0</v>
      </c>
      <c r="S23" s="67">
        <f>J23+K23+R23</f>
        <v>127</v>
      </c>
      <c r="T23" s="69"/>
      <c r="U23" s="72"/>
    </row>
    <row r="24" spans="1:21" ht="14.25" customHeight="1">
      <c r="A24" s="57">
        <v>16</v>
      </c>
      <c r="B24" s="64">
        <v>16</v>
      </c>
      <c r="C24" s="65">
        <v>71</v>
      </c>
      <c r="D24" s="100" t="s">
        <v>98</v>
      </c>
      <c r="E24" s="66" t="str">
        <f>LEFT(D24,FIND(" ",D24)-1)</f>
        <v>Ива</v>
      </c>
      <c r="F24" s="66" t="str">
        <f>MID(D24,LEN(E24)+2,100)</f>
        <v>Рутић</v>
      </c>
      <c r="G24" s="99" t="s">
        <v>8</v>
      </c>
      <c r="H24" s="99" t="s">
        <v>39</v>
      </c>
      <c r="I24" s="102" t="s">
        <v>49</v>
      </c>
      <c r="J24" s="67">
        <v>43</v>
      </c>
      <c r="K24" s="67">
        <f>100-L24</f>
        <v>84</v>
      </c>
      <c r="L24" s="67">
        <v>16</v>
      </c>
      <c r="M24" s="97"/>
      <c r="N24" s="97"/>
      <c r="O24" s="97"/>
      <c r="P24" s="97"/>
      <c r="Q24" s="97"/>
      <c r="R24" s="67">
        <v>0</v>
      </c>
      <c r="S24" s="67">
        <f>J24+K24+R24</f>
        <v>127</v>
      </c>
      <c r="T24" s="69"/>
      <c r="U24" s="72"/>
    </row>
    <row r="25" spans="1:21" ht="14.25" customHeight="1">
      <c r="A25" s="57">
        <v>3</v>
      </c>
      <c r="B25" s="64">
        <v>3</v>
      </c>
      <c r="C25" s="65">
        <v>35</v>
      </c>
      <c r="D25" s="100" t="s">
        <v>82</v>
      </c>
      <c r="E25" s="66" t="str">
        <f>LEFT(D25,FIND(" ",D25)-1)</f>
        <v>Лазар</v>
      </c>
      <c r="F25" s="66" t="str">
        <f>MID(D25,LEN(E25)+2,100)</f>
        <v>Вељковић</v>
      </c>
      <c r="G25" s="99" t="s">
        <v>62</v>
      </c>
      <c r="H25" s="99" t="s">
        <v>63</v>
      </c>
      <c r="I25" s="99" t="s">
        <v>64</v>
      </c>
      <c r="J25" s="67">
        <v>46</v>
      </c>
      <c r="K25" s="67">
        <f>100-L25</f>
        <v>79</v>
      </c>
      <c r="L25" s="67">
        <v>21</v>
      </c>
      <c r="M25" s="97"/>
      <c r="N25" s="97"/>
      <c r="O25" s="97"/>
      <c r="P25" s="97"/>
      <c r="Q25" s="97"/>
      <c r="R25" s="67">
        <v>0</v>
      </c>
      <c r="S25" s="67">
        <f>J25+K25+R25</f>
        <v>125</v>
      </c>
      <c r="T25" s="69"/>
      <c r="U25" s="72"/>
    </row>
    <row r="26" spans="1:21" ht="14.25" customHeight="1">
      <c r="A26" s="57">
        <v>28</v>
      </c>
      <c r="B26" s="64">
        <v>28</v>
      </c>
      <c r="C26" s="65">
        <v>66</v>
      </c>
      <c r="D26" s="40" t="s">
        <v>137</v>
      </c>
      <c r="E26" s="66" t="str">
        <f>LEFT(D26,FIND(" ",D26)-1)</f>
        <v>Андрија</v>
      </c>
      <c r="F26" s="66" t="str">
        <f>MID(D26,LEN(E26)+2,100)</f>
        <v>Живковић</v>
      </c>
      <c r="G26" s="13" t="s">
        <v>108</v>
      </c>
      <c r="H26" s="13" t="s">
        <v>42</v>
      </c>
      <c r="I26" s="13" t="s">
        <v>109</v>
      </c>
      <c r="J26" s="67">
        <v>74</v>
      </c>
      <c r="K26" s="67">
        <f>100-L26</f>
        <v>51</v>
      </c>
      <c r="L26" s="67">
        <v>49</v>
      </c>
      <c r="M26" s="97"/>
      <c r="N26" s="97"/>
      <c r="O26" s="97"/>
      <c r="P26" s="97"/>
      <c r="Q26" s="97"/>
      <c r="R26" s="67">
        <v>0</v>
      </c>
      <c r="S26" s="67">
        <f>J26+K26+R26</f>
        <v>125</v>
      </c>
      <c r="T26" s="69"/>
      <c r="U26" s="71"/>
    </row>
    <row r="27" spans="1:21" ht="14.25" customHeight="1">
      <c r="A27" s="57">
        <v>69</v>
      </c>
      <c r="B27" s="64">
        <v>33</v>
      </c>
      <c r="C27" s="65">
        <v>19</v>
      </c>
      <c r="D27" s="40" t="s">
        <v>127</v>
      </c>
      <c r="E27" s="66" t="str">
        <f>LEFT(D27,FIND(" ",D27)-1)</f>
        <v>Страхиња</v>
      </c>
      <c r="F27" s="66" t="str">
        <f>MID(D27,LEN(E27)+2,100)</f>
        <v>Живковић</v>
      </c>
      <c r="G27" s="105" t="s">
        <v>11</v>
      </c>
      <c r="H27" s="105" t="s">
        <v>43</v>
      </c>
      <c r="I27" s="106" t="s">
        <v>56</v>
      </c>
      <c r="J27" s="67">
        <v>54</v>
      </c>
      <c r="K27" s="67">
        <f>100-L27</f>
        <v>67</v>
      </c>
      <c r="L27" s="67">
        <v>33</v>
      </c>
      <c r="M27" s="97"/>
      <c r="N27" s="97"/>
      <c r="O27" s="97"/>
      <c r="P27" s="97"/>
      <c r="Q27" s="97"/>
      <c r="R27" s="67">
        <v>0</v>
      </c>
      <c r="S27" s="67">
        <f>J27+K27+R27</f>
        <v>121</v>
      </c>
      <c r="T27" s="69"/>
      <c r="U27" s="71"/>
    </row>
    <row r="28" spans="1:21" ht="14.25" customHeight="1">
      <c r="A28" s="57">
        <v>29</v>
      </c>
      <c r="B28" s="64">
        <v>29</v>
      </c>
      <c r="C28" s="65">
        <v>36</v>
      </c>
      <c r="D28" s="40" t="s">
        <v>115</v>
      </c>
      <c r="E28" s="66" t="str">
        <f>LEFT(D28,FIND(" ",D28)-1)</f>
        <v>Филип</v>
      </c>
      <c r="F28" s="66" t="str">
        <f>MID(D28,LEN(E28)+2,100)</f>
        <v>Лукић </v>
      </c>
      <c r="G28" s="13" t="s">
        <v>110</v>
      </c>
      <c r="H28" s="13" t="s">
        <v>111</v>
      </c>
      <c r="I28" s="13" t="s">
        <v>119</v>
      </c>
      <c r="J28" s="67">
        <v>41</v>
      </c>
      <c r="K28" s="67">
        <f>100-L28</f>
        <v>70</v>
      </c>
      <c r="L28" s="67">
        <v>30</v>
      </c>
      <c r="M28" s="97"/>
      <c r="N28" s="97"/>
      <c r="O28" s="97"/>
      <c r="P28" s="97"/>
      <c r="Q28" s="97"/>
      <c r="R28" s="67">
        <v>0</v>
      </c>
      <c r="S28" s="67">
        <f>J28+K28+R28</f>
        <v>111</v>
      </c>
      <c r="T28" s="69"/>
      <c r="U28" s="71"/>
    </row>
    <row r="29" spans="1:21" ht="14.25" customHeight="1">
      <c r="A29" s="57">
        <v>30</v>
      </c>
      <c r="B29" s="64">
        <v>30</v>
      </c>
      <c r="C29" s="65">
        <v>55</v>
      </c>
      <c r="D29" s="40" t="s">
        <v>116</v>
      </c>
      <c r="E29" s="66" t="str">
        <f>LEFT(D29,FIND(" ",D29)-1)</f>
        <v>Магдалена</v>
      </c>
      <c r="F29" s="66" t="str">
        <f>MID(D29,LEN(E29)+2,100)</f>
        <v>Влајић </v>
      </c>
      <c r="G29" s="13" t="s">
        <v>110</v>
      </c>
      <c r="H29" s="13" t="s">
        <v>111</v>
      </c>
      <c r="I29" s="13" t="s">
        <v>119</v>
      </c>
      <c r="J29" s="67">
        <v>40</v>
      </c>
      <c r="K29" s="67">
        <f>100-L29</f>
        <v>69</v>
      </c>
      <c r="L29" s="67">
        <v>31</v>
      </c>
      <c r="M29" s="97"/>
      <c r="N29" s="97"/>
      <c r="O29" s="97"/>
      <c r="P29" s="97"/>
      <c r="Q29" s="97"/>
      <c r="R29" s="67">
        <v>0</v>
      </c>
      <c r="S29" s="67">
        <f>J29+K29+R29</f>
        <v>109</v>
      </c>
      <c r="T29" s="69"/>
      <c r="U29" s="71"/>
    </row>
    <row r="30" spans="1:21" ht="14.25" customHeight="1">
      <c r="A30" s="57">
        <v>15</v>
      </c>
      <c r="B30" s="64">
        <v>15</v>
      </c>
      <c r="C30" s="65">
        <v>62</v>
      </c>
      <c r="D30" s="100" t="s">
        <v>97</v>
      </c>
      <c r="E30" s="66" t="str">
        <f>LEFT(D30,FIND(" ",D30)-1)</f>
        <v>Вељко</v>
      </c>
      <c r="F30" s="66" t="str">
        <f>MID(D30,LEN(E30)+2,100)</f>
        <v>Ђокић</v>
      </c>
      <c r="G30" s="99" t="s">
        <v>8</v>
      </c>
      <c r="H30" s="99" t="s">
        <v>39</v>
      </c>
      <c r="I30" s="102" t="s">
        <v>49</v>
      </c>
      <c r="J30" s="67">
        <v>43</v>
      </c>
      <c r="K30" s="67">
        <f>100-L30</f>
        <v>64</v>
      </c>
      <c r="L30" s="67">
        <v>36</v>
      </c>
      <c r="M30" s="97"/>
      <c r="N30" s="97"/>
      <c r="O30" s="97"/>
      <c r="P30" s="97"/>
      <c r="Q30" s="97"/>
      <c r="R30" s="67">
        <v>0</v>
      </c>
      <c r="S30" s="67">
        <f>J30+K30+R30</f>
        <v>107</v>
      </c>
      <c r="T30" s="69"/>
      <c r="U30" s="71"/>
    </row>
    <row r="31" spans="1:21" ht="14.25" customHeight="1">
      <c r="A31" s="57">
        <v>25</v>
      </c>
      <c r="B31" s="64">
        <v>25</v>
      </c>
      <c r="C31" s="65">
        <v>20</v>
      </c>
      <c r="D31" s="40" t="s">
        <v>136</v>
      </c>
      <c r="E31" s="66" t="str">
        <f>LEFT(D31,FIND(" ",D31)-1)</f>
        <v>Маша</v>
      </c>
      <c r="F31" s="66" t="str">
        <f>MID(D31,LEN(E31)+2,100)</f>
        <v>Николић</v>
      </c>
      <c r="G31" s="13" t="s">
        <v>108</v>
      </c>
      <c r="H31" s="13" t="s">
        <v>42</v>
      </c>
      <c r="I31" s="13" t="s">
        <v>109</v>
      </c>
      <c r="J31" s="67">
        <v>51</v>
      </c>
      <c r="K31" s="67">
        <f>100-L31</f>
        <v>55</v>
      </c>
      <c r="L31" s="67">
        <v>45</v>
      </c>
      <c r="M31" s="97"/>
      <c r="N31" s="97"/>
      <c r="O31" s="97"/>
      <c r="P31" s="97"/>
      <c r="Q31" s="97"/>
      <c r="R31" s="67">
        <v>0</v>
      </c>
      <c r="S31" s="67">
        <f>J31+K31+R31</f>
        <v>106</v>
      </c>
      <c r="T31" s="69"/>
      <c r="U31" s="71"/>
    </row>
    <row r="32" spans="1:21" ht="14.25" customHeight="1">
      <c r="A32" s="57">
        <v>32</v>
      </c>
      <c r="B32" s="64">
        <v>32</v>
      </c>
      <c r="C32" s="65">
        <v>64</v>
      </c>
      <c r="D32" s="40" t="s">
        <v>118</v>
      </c>
      <c r="E32" s="66" t="str">
        <f>LEFT(D32,FIND(" ",D32)-1)</f>
        <v>Урош</v>
      </c>
      <c r="F32" s="66" t="str">
        <f>MID(D32,LEN(E32)+2,100)</f>
        <v>Савковић </v>
      </c>
      <c r="G32" s="13" t="s">
        <v>110</v>
      </c>
      <c r="H32" s="13" t="s">
        <v>111</v>
      </c>
      <c r="I32" s="13" t="s">
        <v>119</v>
      </c>
      <c r="J32" s="67">
        <v>38</v>
      </c>
      <c r="K32" s="67">
        <f>100-L32</f>
        <v>67</v>
      </c>
      <c r="L32" s="67">
        <v>33</v>
      </c>
      <c r="M32" s="97"/>
      <c r="N32" s="97"/>
      <c r="O32" s="97"/>
      <c r="P32" s="97"/>
      <c r="Q32" s="97"/>
      <c r="R32" s="67">
        <v>0</v>
      </c>
      <c r="S32" s="67">
        <f>J32+K32+R32</f>
        <v>105</v>
      </c>
      <c r="T32" s="69"/>
      <c r="U32" s="71"/>
    </row>
    <row r="33" spans="1:21" ht="14.25" customHeight="1">
      <c r="A33" s="57">
        <v>18</v>
      </c>
      <c r="B33" s="64">
        <v>18</v>
      </c>
      <c r="C33" s="65">
        <v>69</v>
      </c>
      <c r="D33" s="103" t="s">
        <v>135</v>
      </c>
      <c r="E33" s="66" t="str">
        <f>LEFT(D33,FIND(" ",D33)-1)</f>
        <v>Милица</v>
      </c>
      <c r="F33" s="66" t="str">
        <f>MID(D33,LEN(E33)+2,100)</f>
        <v>Ваљаревић</v>
      </c>
      <c r="G33" s="99" t="s">
        <v>40</v>
      </c>
      <c r="H33" s="99" t="s">
        <v>41</v>
      </c>
      <c r="I33" s="102" t="s">
        <v>44</v>
      </c>
      <c r="J33" s="67">
        <v>36</v>
      </c>
      <c r="K33" s="67">
        <f>100-L33</f>
        <v>65</v>
      </c>
      <c r="L33" s="67">
        <v>35</v>
      </c>
      <c r="M33" s="97"/>
      <c r="N33" s="97"/>
      <c r="O33" s="97"/>
      <c r="P33" s="97"/>
      <c r="Q33" s="97"/>
      <c r="R33" s="67">
        <v>0</v>
      </c>
      <c r="S33" s="67">
        <f>J33+K33+R33</f>
        <v>101</v>
      </c>
      <c r="T33" s="69"/>
      <c r="U33" s="71"/>
    </row>
    <row r="34" spans="1:21" ht="14.25" customHeight="1">
      <c r="A34" s="57">
        <v>14</v>
      </c>
      <c r="B34" s="64">
        <v>14</v>
      </c>
      <c r="C34" s="65">
        <v>53</v>
      </c>
      <c r="D34" s="100" t="s">
        <v>96</v>
      </c>
      <c r="E34" s="66" t="str">
        <f>LEFT(D34,FIND(" ",D34)-1)</f>
        <v>Анђела</v>
      </c>
      <c r="F34" s="66" t="str">
        <f>MID(D34,LEN(E34)+2,100)</f>
        <v>Драгач</v>
      </c>
      <c r="G34" s="99" t="s">
        <v>8</v>
      </c>
      <c r="H34" s="99" t="s">
        <v>39</v>
      </c>
      <c r="I34" s="102" t="s">
        <v>49</v>
      </c>
      <c r="J34" s="67">
        <v>52</v>
      </c>
      <c r="K34" s="67">
        <f>100-L34</f>
        <v>44</v>
      </c>
      <c r="L34" s="67">
        <v>56</v>
      </c>
      <c r="M34" s="97"/>
      <c r="N34" s="97"/>
      <c r="O34" s="97"/>
      <c r="P34" s="97"/>
      <c r="Q34" s="97"/>
      <c r="R34" s="67">
        <v>0</v>
      </c>
      <c r="S34" s="67">
        <f>J34+K34+R34</f>
        <v>96</v>
      </c>
      <c r="T34" s="69"/>
      <c r="U34" s="71"/>
    </row>
    <row r="35" spans="1:21" ht="14.25" customHeight="1">
      <c r="A35" s="57">
        <v>20</v>
      </c>
      <c r="B35" s="64">
        <v>20</v>
      </c>
      <c r="C35" s="65">
        <v>51</v>
      </c>
      <c r="D35" s="103" t="s">
        <v>103</v>
      </c>
      <c r="E35" s="66" t="str">
        <f>LEFT(D35,FIND(" ",D35)-1)</f>
        <v>Срђан</v>
      </c>
      <c r="F35" s="66" t="str">
        <f>MID(D35,LEN(E35)+2,100)</f>
        <v>Илић  </v>
      </c>
      <c r="G35" s="99" t="s">
        <v>40</v>
      </c>
      <c r="H35" s="99" t="s">
        <v>41</v>
      </c>
      <c r="I35" s="102" t="s">
        <v>44</v>
      </c>
      <c r="J35" s="67">
        <v>0</v>
      </c>
      <c r="K35" s="67">
        <f>100-L35</f>
        <v>95</v>
      </c>
      <c r="L35" s="67">
        <v>5</v>
      </c>
      <c r="M35" s="97"/>
      <c r="N35" s="97"/>
      <c r="O35" s="97"/>
      <c r="P35" s="97"/>
      <c r="Q35" s="97"/>
      <c r="R35" s="67">
        <v>0</v>
      </c>
      <c r="S35" s="67">
        <f>J35+K35+R35</f>
        <v>95</v>
      </c>
      <c r="T35" s="69"/>
      <c r="U35" s="71"/>
    </row>
    <row r="36" spans="1:21" ht="14.25" customHeight="1">
      <c r="A36" s="57">
        <v>26</v>
      </c>
      <c r="B36" s="64">
        <v>26</v>
      </c>
      <c r="C36" s="65">
        <v>48</v>
      </c>
      <c r="D36" s="40" t="s">
        <v>107</v>
      </c>
      <c r="E36" s="66" t="str">
        <f>LEFT(D36,FIND(" ",D36)-1)</f>
        <v>Теодора</v>
      </c>
      <c r="F36" s="66" t="str">
        <f>MID(D36,LEN(E36)+2,100)</f>
        <v>Јаковљевић</v>
      </c>
      <c r="G36" s="13" t="s">
        <v>108</v>
      </c>
      <c r="H36" s="13" t="s">
        <v>42</v>
      </c>
      <c r="I36" s="13" t="s">
        <v>109</v>
      </c>
      <c r="J36" s="67">
        <v>13</v>
      </c>
      <c r="K36" s="67">
        <f>100-L36</f>
        <v>63</v>
      </c>
      <c r="L36" s="67">
        <v>37</v>
      </c>
      <c r="M36" s="97"/>
      <c r="N36" s="97"/>
      <c r="O36" s="97"/>
      <c r="P36" s="97"/>
      <c r="Q36" s="97"/>
      <c r="R36" s="67">
        <v>0</v>
      </c>
      <c r="S36" s="67">
        <f>J36+K36+R36</f>
        <v>76</v>
      </c>
      <c r="T36" s="69"/>
      <c r="U36" s="71"/>
    </row>
    <row r="37" spans="1:21" ht="15.75" customHeight="1">
      <c r="A37" s="62"/>
      <c r="B37" s="89"/>
      <c r="C37" s="90"/>
      <c r="D37" s="91"/>
      <c r="E37" s="92"/>
      <c r="F37" s="92"/>
      <c r="G37" s="93"/>
      <c r="H37" s="93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81"/>
    </row>
    <row r="38" spans="1:21" ht="15.75" customHeight="1">
      <c r="A38" s="62"/>
      <c r="B38" s="89"/>
      <c r="C38" s="90"/>
      <c r="D38" s="91"/>
      <c r="E38" s="92"/>
      <c r="F38" s="92"/>
      <c r="G38" s="93"/>
      <c r="H38" s="93"/>
      <c r="I38" s="94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81"/>
    </row>
    <row r="39" spans="5:22" ht="12.75" customHeight="1">
      <c r="E39" s="74"/>
      <c r="F39" s="75"/>
      <c r="K39" s="112" t="s">
        <v>54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76"/>
    </row>
    <row r="40" spans="2:22" ht="15">
      <c r="B40" s="51"/>
      <c r="C40" s="51"/>
      <c r="D40" s="51"/>
      <c r="E40" s="52"/>
      <c r="F40" s="52"/>
      <c r="G40" s="51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76"/>
    </row>
  </sheetData>
  <sheetProtection/>
  <autoFilter ref="A3:S35">
    <sortState ref="A4:S40">
      <sortCondition descending="1" sortBy="value" ref="S4:S40"/>
    </sortState>
  </autoFilter>
  <mergeCells count="3">
    <mergeCell ref="A1:U1"/>
    <mergeCell ref="Y2:Z2"/>
    <mergeCell ref="K39:U39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defaultGridColor="0" zoomScalePageLayoutView="0" colorId="8" workbookViewId="0" topLeftCell="A1">
      <pane ySplit="3" topLeftCell="A4" activePane="bottomLeft" state="frozen"/>
      <selection pane="topLeft" activeCell="E57" sqref="E57"/>
      <selection pane="bottomLeft" activeCell="E7" sqref="E7:F7"/>
    </sheetView>
  </sheetViews>
  <sheetFormatPr defaultColWidth="9.140625" defaultRowHeight="12.75"/>
  <cols>
    <col min="1" max="1" width="4.28125" style="53" hidden="1" customWidth="1"/>
    <col min="2" max="2" width="4.28125" style="53" customWidth="1"/>
    <col min="3" max="3" width="7.57421875" style="53" customWidth="1"/>
    <col min="4" max="4" width="17.7109375" style="73" hidden="1" customWidth="1"/>
    <col min="5" max="5" width="15.7109375" style="53" customWidth="1"/>
    <col min="6" max="6" width="20.28125" style="53" customWidth="1"/>
    <col min="7" max="7" width="16.8515625" style="56" customWidth="1"/>
    <col min="8" max="8" width="16.28125" style="56" customWidth="1"/>
    <col min="9" max="9" width="19.28125" style="56" customWidth="1"/>
    <col min="10" max="12" width="5.57421875" style="53" customWidth="1"/>
    <col min="13" max="18" width="5.57421875" style="53" hidden="1" customWidth="1"/>
    <col min="19" max="19" width="6.7109375" style="53" customWidth="1"/>
    <col min="20" max="20" width="7.140625" style="53" customWidth="1"/>
    <col min="21" max="21" width="10.7109375" style="53" customWidth="1"/>
    <col min="22" max="22" width="9.140625" style="53" customWidth="1"/>
    <col min="23" max="23" width="6.8515625" style="53" customWidth="1"/>
    <col min="24" max="24" width="5.28125" style="53" customWidth="1"/>
    <col min="25" max="25" width="15.7109375" style="53" customWidth="1"/>
    <col min="26" max="26" width="17.7109375" style="53" customWidth="1"/>
    <col min="27" max="27" width="15.421875" style="53" customWidth="1"/>
    <col min="28" max="16384" width="9.140625" style="53" customWidth="1"/>
  </cols>
  <sheetData>
    <row r="1" spans="1:21" ht="21" customHeight="1">
      <c r="A1" s="110" t="s">
        <v>126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6" ht="15.75" customHeight="1">
      <c r="A2" s="54"/>
      <c r="B2" s="54"/>
      <c r="C2" s="54" t="s">
        <v>13</v>
      </c>
      <c r="D2" s="55"/>
      <c r="Y2" s="111"/>
      <c r="Z2" s="111"/>
    </row>
    <row r="3" spans="1:35" s="63" customFormat="1" ht="15">
      <c r="A3" s="57"/>
      <c r="B3" s="57" t="s">
        <v>48</v>
      </c>
      <c r="C3" s="57" t="s">
        <v>47</v>
      </c>
      <c r="D3" s="98" t="s">
        <v>29</v>
      </c>
      <c r="E3" s="57" t="s">
        <v>22</v>
      </c>
      <c r="F3" s="57" t="s">
        <v>23</v>
      </c>
      <c r="G3" s="59" t="s">
        <v>25</v>
      </c>
      <c r="H3" s="59" t="s">
        <v>37</v>
      </c>
      <c r="I3" s="59" t="s">
        <v>21</v>
      </c>
      <c r="J3" s="57" t="s">
        <v>2</v>
      </c>
      <c r="K3" s="57" t="s">
        <v>3</v>
      </c>
      <c r="L3" s="57" t="s">
        <v>24</v>
      </c>
      <c r="M3" s="57" t="s">
        <v>50</v>
      </c>
      <c r="N3" s="57" t="s">
        <v>51</v>
      </c>
      <c r="O3" s="57" t="s">
        <v>52</v>
      </c>
      <c r="P3" s="57" t="s">
        <v>53</v>
      </c>
      <c r="Q3" s="57" t="s">
        <v>77</v>
      </c>
      <c r="R3" s="57" t="s">
        <v>4</v>
      </c>
      <c r="S3" s="57" t="s">
        <v>16</v>
      </c>
      <c r="T3" s="57" t="s">
        <v>5</v>
      </c>
      <c r="U3" s="60" t="s">
        <v>6</v>
      </c>
      <c r="V3" s="61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 s="63" customFormat="1" ht="13.5" customHeight="1">
      <c r="A4" s="57">
        <v>46</v>
      </c>
      <c r="B4" s="146">
        <v>14</v>
      </c>
      <c r="C4" s="153">
        <v>13</v>
      </c>
      <c r="D4" s="148" t="s">
        <v>57</v>
      </c>
      <c r="E4" s="162" t="str">
        <f>LEFT(D4,FIND(" ",D4)-1)</f>
        <v>Никола</v>
      </c>
      <c r="F4" s="163" t="str">
        <f>MID(D4,LEN(E4)+2,100)</f>
        <v>Рилак</v>
      </c>
      <c r="G4" s="150" t="s">
        <v>10</v>
      </c>
      <c r="H4" s="150" t="s">
        <v>26</v>
      </c>
      <c r="I4" s="151" t="s">
        <v>28</v>
      </c>
      <c r="J4" s="152">
        <v>100</v>
      </c>
      <c r="K4" s="152">
        <f>100-L4</f>
        <v>98</v>
      </c>
      <c r="L4" s="152">
        <v>2</v>
      </c>
      <c r="M4" s="152"/>
      <c r="N4" s="152"/>
      <c r="O4" s="152"/>
      <c r="P4" s="152"/>
      <c r="Q4" s="152"/>
      <c r="R4" s="152">
        <v>0</v>
      </c>
      <c r="S4" s="152">
        <f>J4+K4+R4</f>
        <v>198</v>
      </c>
      <c r="T4" s="147" t="s">
        <v>139</v>
      </c>
      <c r="U4" s="60" t="s">
        <v>142</v>
      </c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s="63" customFormat="1" ht="13.5" customHeight="1">
      <c r="A5" s="57">
        <v>45</v>
      </c>
      <c r="B5" s="155">
        <v>13</v>
      </c>
      <c r="C5" s="161">
        <v>4</v>
      </c>
      <c r="D5" s="157" t="s">
        <v>94</v>
      </c>
      <c r="E5" s="164" t="str">
        <f>LEFT(D5,FIND(" ",D5)-1)</f>
        <v>Анастасија</v>
      </c>
      <c r="F5" s="165" t="str">
        <f>MID(D5,LEN(E5)+2,100)</f>
        <v>Вулић</v>
      </c>
      <c r="G5" s="159" t="s">
        <v>10</v>
      </c>
      <c r="H5" s="159" t="s">
        <v>26</v>
      </c>
      <c r="I5" s="166" t="s">
        <v>28</v>
      </c>
      <c r="J5" s="160">
        <v>94</v>
      </c>
      <c r="K5" s="160">
        <f>100-L5</f>
        <v>88</v>
      </c>
      <c r="L5" s="160">
        <v>12</v>
      </c>
      <c r="M5" s="160"/>
      <c r="N5" s="160"/>
      <c r="O5" s="160"/>
      <c r="P5" s="160"/>
      <c r="Q5" s="160"/>
      <c r="R5" s="160">
        <v>0</v>
      </c>
      <c r="S5" s="160">
        <f>J5+K5+R5</f>
        <v>182</v>
      </c>
      <c r="T5" s="156" t="s">
        <v>139</v>
      </c>
      <c r="U5" s="60" t="s">
        <v>142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s="63" customFormat="1" ht="13.5" customHeight="1">
      <c r="A6" s="57">
        <v>59</v>
      </c>
      <c r="B6" s="155">
        <v>27</v>
      </c>
      <c r="C6" s="161">
        <v>3</v>
      </c>
      <c r="D6" s="167" t="s">
        <v>134</v>
      </c>
      <c r="E6" s="164" t="str">
        <f>LEFT(D6,FIND(" ",D6)-1)</f>
        <v>Анастасија</v>
      </c>
      <c r="F6" s="165" t="str">
        <f>MID(D6,LEN(E6)+2,100)</f>
        <v>Ђуровић</v>
      </c>
      <c r="G6" s="159" t="s">
        <v>9</v>
      </c>
      <c r="H6" s="159" t="s">
        <v>42</v>
      </c>
      <c r="I6" s="159" t="s">
        <v>27</v>
      </c>
      <c r="J6" s="160">
        <v>81</v>
      </c>
      <c r="K6" s="160">
        <f>100-L6</f>
        <v>94</v>
      </c>
      <c r="L6" s="160">
        <v>6</v>
      </c>
      <c r="M6" s="160"/>
      <c r="N6" s="160"/>
      <c r="O6" s="160"/>
      <c r="P6" s="160"/>
      <c r="Q6" s="160"/>
      <c r="R6" s="160">
        <v>0</v>
      </c>
      <c r="S6" s="160">
        <f>J6+K6+R6</f>
        <v>175</v>
      </c>
      <c r="T6" s="156" t="s">
        <v>140</v>
      </c>
      <c r="U6" s="60" t="s">
        <v>142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s="63" customFormat="1" ht="13.5" customHeight="1">
      <c r="A7" s="57">
        <v>42</v>
      </c>
      <c r="B7" s="155">
        <v>10</v>
      </c>
      <c r="C7" s="161">
        <v>70</v>
      </c>
      <c r="D7" s="157" t="s">
        <v>88</v>
      </c>
      <c r="E7" s="164" t="str">
        <f>LEFT(D7,FIND(" ",D7)-1)</f>
        <v>Дарија</v>
      </c>
      <c r="F7" s="165" t="str">
        <f>MID(D7,LEN(E7)+2,100)</f>
        <v>Судимац</v>
      </c>
      <c r="G7" s="159" t="s">
        <v>7</v>
      </c>
      <c r="H7" s="159" t="s">
        <v>26</v>
      </c>
      <c r="I7" s="159" t="s">
        <v>38</v>
      </c>
      <c r="J7" s="160">
        <v>74</v>
      </c>
      <c r="K7" s="160">
        <f>100-L7</f>
        <v>98</v>
      </c>
      <c r="L7" s="160">
        <v>2</v>
      </c>
      <c r="M7" s="160"/>
      <c r="N7" s="160"/>
      <c r="O7" s="160"/>
      <c r="P7" s="160"/>
      <c r="Q7" s="160"/>
      <c r="R7" s="160">
        <v>0</v>
      </c>
      <c r="S7" s="160">
        <f>J7+K7+R7</f>
        <v>172</v>
      </c>
      <c r="T7" s="156" t="s">
        <v>141</v>
      </c>
      <c r="U7" s="6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s="63" customFormat="1" ht="13.5" customHeight="1">
      <c r="A8" s="57">
        <v>58</v>
      </c>
      <c r="B8" s="146">
        <v>26</v>
      </c>
      <c r="C8" s="153">
        <v>30</v>
      </c>
      <c r="D8" s="168" t="s">
        <v>133</v>
      </c>
      <c r="E8" s="163" t="str">
        <f>LEFT(D8,FIND(" ",D8)-1)</f>
        <v>Никола</v>
      </c>
      <c r="F8" s="163" t="str">
        <f>MID(D8,LEN(E8)+2,100)</f>
        <v>Крстић</v>
      </c>
      <c r="G8" s="150" t="s">
        <v>9</v>
      </c>
      <c r="H8" s="150" t="s">
        <v>42</v>
      </c>
      <c r="I8" s="150" t="s">
        <v>27</v>
      </c>
      <c r="J8" s="152">
        <v>75</v>
      </c>
      <c r="K8" s="152">
        <f>100-L8</f>
        <v>96</v>
      </c>
      <c r="L8" s="152">
        <v>4</v>
      </c>
      <c r="M8" s="152"/>
      <c r="N8" s="152"/>
      <c r="O8" s="152"/>
      <c r="P8" s="152"/>
      <c r="Q8" s="152"/>
      <c r="R8" s="152">
        <v>0</v>
      </c>
      <c r="S8" s="152">
        <f>J8+K8+R8</f>
        <v>171</v>
      </c>
      <c r="T8" s="147" t="s">
        <v>140</v>
      </c>
      <c r="U8" s="60" t="s">
        <v>142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5" s="63" customFormat="1" ht="13.5" customHeight="1">
      <c r="A9" s="57">
        <v>57</v>
      </c>
      <c r="B9" s="64">
        <v>25</v>
      </c>
      <c r="C9" s="68">
        <v>21</v>
      </c>
      <c r="D9" s="103" t="s">
        <v>132</v>
      </c>
      <c r="E9" s="77" t="str">
        <f>LEFT(D9,FIND(" ",D9)-1)</f>
        <v>Бранислав</v>
      </c>
      <c r="F9" s="77" t="str">
        <f>MID(D9,LEN(E9)+2,100)</f>
        <v>Смиљковић</v>
      </c>
      <c r="G9" s="99" t="s">
        <v>9</v>
      </c>
      <c r="H9" s="99" t="s">
        <v>42</v>
      </c>
      <c r="I9" s="99" t="s">
        <v>27</v>
      </c>
      <c r="J9" s="67">
        <v>75</v>
      </c>
      <c r="K9" s="67">
        <f>100-L9</f>
        <v>95</v>
      </c>
      <c r="L9" s="67">
        <v>5</v>
      </c>
      <c r="M9" s="97"/>
      <c r="N9" s="97"/>
      <c r="O9" s="97"/>
      <c r="P9" s="97"/>
      <c r="Q9" s="97"/>
      <c r="R9" s="67">
        <v>0</v>
      </c>
      <c r="S9" s="67">
        <f>J9+K9+R9</f>
        <v>170</v>
      </c>
      <c r="T9" s="65"/>
      <c r="U9" s="6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s="63" customFormat="1" ht="13.5" customHeight="1">
      <c r="A10" s="57">
        <v>48</v>
      </c>
      <c r="B10" s="64">
        <v>16</v>
      </c>
      <c r="C10" s="68">
        <v>22</v>
      </c>
      <c r="D10" s="100" t="s">
        <v>71</v>
      </c>
      <c r="E10" s="77" t="str">
        <f>LEFT(D10,FIND(" ",D10)-1)</f>
        <v>Павле</v>
      </c>
      <c r="F10" s="77" t="str">
        <f>MID(D10,LEN(E10)+2,100)</f>
        <v>Брковић</v>
      </c>
      <c r="G10" s="99" t="s">
        <v>10</v>
      </c>
      <c r="H10" s="99" t="s">
        <v>26</v>
      </c>
      <c r="I10" s="101" t="s">
        <v>28</v>
      </c>
      <c r="J10" s="67">
        <v>88</v>
      </c>
      <c r="K10" s="67">
        <f>100-L10</f>
        <v>82</v>
      </c>
      <c r="L10" s="67">
        <v>18</v>
      </c>
      <c r="M10" s="97"/>
      <c r="N10" s="97"/>
      <c r="O10" s="97"/>
      <c r="P10" s="97"/>
      <c r="Q10" s="97"/>
      <c r="R10" s="67">
        <v>0</v>
      </c>
      <c r="S10" s="67">
        <f>J10+K10+R10</f>
        <v>170</v>
      </c>
      <c r="T10" s="65"/>
      <c r="U10" s="6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5" s="63" customFormat="1" ht="13.5" customHeight="1">
      <c r="A11" s="57">
        <v>43</v>
      </c>
      <c r="B11" s="146">
        <v>11</v>
      </c>
      <c r="C11" s="153">
        <v>52</v>
      </c>
      <c r="D11" s="148" t="s">
        <v>69</v>
      </c>
      <c r="E11" s="163" t="str">
        <f>LEFT(D11,FIND(" ",D11)-1)</f>
        <v>Тодор</v>
      </c>
      <c r="F11" s="163" t="str">
        <f>MID(D11,LEN(E11)+2,100)</f>
        <v>Ивановић</v>
      </c>
      <c r="G11" s="150" t="s">
        <v>7</v>
      </c>
      <c r="H11" s="150" t="s">
        <v>26</v>
      </c>
      <c r="I11" s="150" t="s">
        <v>38</v>
      </c>
      <c r="J11" s="152">
        <v>75</v>
      </c>
      <c r="K11" s="152">
        <f>100-L11</f>
        <v>95</v>
      </c>
      <c r="L11" s="152">
        <v>5</v>
      </c>
      <c r="M11" s="152"/>
      <c r="N11" s="152"/>
      <c r="O11" s="152"/>
      <c r="P11" s="152"/>
      <c r="Q11" s="152"/>
      <c r="R11" s="152">
        <v>0</v>
      </c>
      <c r="S11" s="152">
        <f>J11+K11+R11</f>
        <v>170</v>
      </c>
      <c r="T11" s="147" t="s">
        <v>141</v>
      </c>
      <c r="U11" s="6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s="63" customFormat="1" ht="13.5" customHeight="1">
      <c r="A12" s="57">
        <v>55</v>
      </c>
      <c r="B12" s="64">
        <v>23</v>
      </c>
      <c r="C12" s="68">
        <v>5</v>
      </c>
      <c r="D12" s="103" t="s">
        <v>73</v>
      </c>
      <c r="E12" s="77" t="str">
        <f>LEFT(D12,FIND(" ",D12)-1)</f>
        <v>Ђорђе</v>
      </c>
      <c r="F12" s="77" t="str">
        <f>MID(D12,LEN(E12)+2,100)</f>
        <v>Панић</v>
      </c>
      <c r="G12" s="99" t="s">
        <v>40</v>
      </c>
      <c r="H12" s="99" t="s">
        <v>41</v>
      </c>
      <c r="I12" s="102" t="s">
        <v>44</v>
      </c>
      <c r="J12" s="67">
        <v>68</v>
      </c>
      <c r="K12" s="67">
        <f>100-L12</f>
        <v>100</v>
      </c>
      <c r="L12" s="67">
        <v>0</v>
      </c>
      <c r="M12" s="97"/>
      <c r="N12" s="97"/>
      <c r="O12" s="97"/>
      <c r="P12" s="97"/>
      <c r="Q12" s="97"/>
      <c r="R12" s="67">
        <v>0</v>
      </c>
      <c r="S12" s="67">
        <f>J12+K12+R12</f>
        <v>168</v>
      </c>
      <c r="T12" s="65"/>
      <c r="U12" s="6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 s="63" customFormat="1" ht="13.5" customHeight="1">
      <c r="A13" s="57">
        <v>53</v>
      </c>
      <c r="B13" s="64">
        <v>21</v>
      </c>
      <c r="C13" s="68">
        <v>41</v>
      </c>
      <c r="D13" s="103" t="s">
        <v>104</v>
      </c>
      <c r="E13" s="77" t="str">
        <f>LEFT(D13,FIND(" ",D13)-1)</f>
        <v>Анђела</v>
      </c>
      <c r="F13" s="77" t="str">
        <f>MID(D13,LEN(E13)+2,100)</f>
        <v>Милојевић</v>
      </c>
      <c r="G13" s="99" t="s">
        <v>40</v>
      </c>
      <c r="H13" s="99" t="s">
        <v>41</v>
      </c>
      <c r="I13" s="102" t="s">
        <v>44</v>
      </c>
      <c r="J13" s="67">
        <v>67</v>
      </c>
      <c r="K13" s="67">
        <f>100-L13</f>
        <v>100</v>
      </c>
      <c r="L13" s="67">
        <v>0</v>
      </c>
      <c r="M13" s="97"/>
      <c r="N13" s="97"/>
      <c r="O13" s="97"/>
      <c r="P13" s="97"/>
      <c r="Q13" s="97"/>
      <c r="R13" s="67">
        <v>0</v>
      </c>
      <c r="S13" s="67">
        <f>J13+K13+R13</f>
        <v>167</v>
      </c>
      <c r="T13" s="78"/>
      <c r="U13" s="6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</row>
    <row r="14" spans="1:35" s="63" customFormat="1" ht="13.5" customHeight="1">
      <c r="A14" s="57">
        <v>41</v>
      </c>
      <c r="B14" s="64">
        <v>9</v>
      </c>
      <c r="C14" s="68">
        <v>61</v>
      </c>
      <c r="D14" s="100" t="s">
        <v>70</v>
      </c>
      <c r="E14" s="77" t="str">
        <f>LEFT(D14,FIND(" ",D14)-1)</f>
        <v>Анђела</v>
      </c>
      <c r="F14" s="77" t="str">
        <f>MID(D14,LEN(E14)+2,100)</f>
        <v>Маринковић</v>
      </c>
      <c r="G14" s="99" t="s">
        <v>7</v>
      </c>
      <c r="H14" s="99" t="s">
        <v>26</v>
      </c>
      <c r="I14" s="99" t="s">
        <v>38</v>
      </c>
      <c r="J14" s="67">
        <v>65</v>
      </c>
      <c r="K14" s="67">
        <f>100-L14</f>
        <v>100</v>
      </c>
      <c r="L14" s="67">
        <v>0</v>
      </c>
      <c r="M14" s="97"/>
      <c r="N14" s="97"/>
      <c r="O14" s="97"/>
      <c r="P14" s="97"/>
      <c r="Q14" s="97"/>
      <c r="R14" s="67">
        <v>0</v>
      </c>
      <c r="S14" s="67">
        <f>J14+K14+R14</f>
        <v>165</v>
      </c>
      <c r="T14" s="78"/>
      <c r="U14" s="6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35" s="63" customFormat="1" ht="13.5" customHeight="1">
      <c r="A15" s="57">
        <v>44</v>
      </c>
      <c r="B15" s="64">
        <v>12</v>
      </c>
      <c r="C15" s="68">
        <v>6</v>
      </c>
      <c r="D15" s="100" t="s">
        <v>89</v>
      </c>
      <c r="E15" s="77" t="str">
        <f>LEFT(D15,FIND(" ",D15)-1)</f>
        <v>Стефан</v>
      </c>
      <c r="F15" s="77" t="str">
        <f>MID(D15,LEN(E15)+2,100)</f>
        <v>Станковић</v>
      </c>
      <c r="G15" s="99" t="s">
        <v>7</v>
      </c>
      <c r="H15" s="99" t="s">
        <v>26</v>
      </c>
      <c r="I15" s="99" t="s">
        <v>38</v>
      </c>
      <c r="J15" s="67">
        <v>66</v>
      </c>
      <c r="K15" s="67">
        <f>100-L15</f>
        <v>96</v>
      </c>
      <c r="L15" s="67">
        <v>4</v>
      </c>
      <c r="M15" s="97"/>
      <c r="N15" s="97"/>
      <c r="O15" s="97"/>
      <c r="P15" s="97"/>
      <c r="Q15" s="97"/>
      <c r="R15" s="67">
        <v>0</v>
      </c>
      <c r="S15" s="67">
        <f>J15+K15+R15</f>
        <v>162</v>
      </c>
      <c r="T15" s="78"/>
      <c r="U15" s="6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s="63" customFormat="1" ht="13.5" customHeight="1">
      <c r="A16" s="57">
        <v>37</v>
      </c>
      <c r="B16" s="64">
        <v>5</v>
      </c>
      <c r="C16" s="68">
        <v>54</v>
      </c>
      <c r="D16" s="100" t="s">
        <v>65</v>
      </c>
      <c r="E16" s="77" t="str">
        <f>LEFT(D16,FIND(" ",D16)-1)</f>
        <v>Лана</v>
      </c>
      <c r="F16" s="77" t="str">
        <f>MID(D16,LEN(E16)+2,100)</f>
        <v>Јанић</v>
      </c>
      <c r="G16" s="99" t="s">
        <v>62</v>
      </c>
      <c r="H16" s="99" t="s">
        <v>63</v>
      </c>
      <c r="I16" s="99" t="s">
        <v>64</v>
      </c>
      <c r="J16" s="67">
        <v>63</v>
      </c>
      <c r="K16" s="67">
        <f>100-L16</f>
        <v>95</v>
      </c>
      <c r="L16" s="67">
        <v>5</v>
      </c>
      <c r="M16" s="97"/>
      <c r="N16" s="97"/>
      <c r="O16" s="97"/>
      <c r="P16" s="97"/>
      <c r="Q16" s="97"/>
      <c r="R16" s="67">
        <v>0</v>
      </c>
      <c r="S16" s="67">
        <f>J16+K16+R16</f>
        <v>158</v>
      </c>
      <c r="T16" s="78"/>
      <c r="U16" s="6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s="63" customFormat="1" ht="13.5" customHeight="1">
      <c r="A17" s="57">
        <v>54</v>
      </c>
      <c r="B17" s="64">
        <v>22</v>
      </c>
      <c r="C17" s="68">
        <v>32</v>
      </c>
      <c r="D17" s="103" t="s">
        <v>74</v>
      </c>
      <c r="E17" s="77" t="str">
        <f>LEFT(D17,FIND(" ",D17)-1)</f>
        <v>Мина</v>
      </c>
      <c r="F17" s="77" t="str">
        <f>MID(D17,LEN(E17)+2,100)</f>
        <v>Гајић</v>
      </c>
      <c r="G17" s="99" t="s">
        <v>40</v>
      </c>
      <c r="H17" s="99" t="s">
        <v>41</v>
      </c>
      <c r="I17" s="102" t="s">
        <v>44</v>
      </c>
      <c r="J17" s="67">
        <v>67</v>
      </c>
      <c r="K17" s="67">
        <f>100-L17</f>
        <v>90</v>
      </c>
      <c r="L17" s="67">
        <v>10</v>
      </c>
      <c r="M17" s="97"/>
      <c r="N17" s="97"/>
      <c r="O17" s="97"/>
      <c r="P17" s="97"/>
      <c r="Q17" s="97"/>
      <c r="R17" s="67">
        <v>0</v>
      </c>
      <c r="S17" s="67">
        <f>J17+K17+R17</f>
        <v>157</v>
      </c>
      <c r="T17" s="78"/>
      <c r="U17" s="60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s="63" customFormat="1" ht="13.5" customHeight="1">
      <c r="A18" s="57">
        <v>56</v>
      </c>
      <c r="B18" s="64">
        <v>24</v>
      </c>
      <c r="C18" s="68">
        <v>14</v>
      </c>
      <c r="D18" s="103" t="s">
        <v>105</v>
      </c>
      <c r="E18" s="77" t="str">
        <f>LEFT(D18,FIND(" ",D18)-1)</f>
        <v>Никола</v>
      </c>
      <c r="F18" s="77" t="str">
        <f>MID(D18,LEN(E18)+2,100)</f>
        <v>Живковић</v>
      </c>
      <c r="G18" s="99" t="s">
        <v>40</v>
      </c>
      <c r="H18" s="99" t="s">
        <v>41</v>
      </c>
      <c r="I18" s="102" t="s">
        <v>44</v>
      </c>
      <c r="J18" s="67">
        <v>59</v>
      </c>
      <c r="K18" s="67">
        <f>100-L18</f>
        <v>96</v>
      </c>
      <c r="L18" s="67">
        <v>4</v>
      </c>
      <c r="M18" s="97"/>
      <c r="N18" s="97"/>
      <c r="O18" s="97"/>
      <c r="P18" s="97"/>
      <c r="Q18" s="97"/>
      <c r="R18" s="67">
        <v>0</v>
      </c>
      <c r="S18" s="67">
        <f>J18+K18+R18</f>
        <v>155</v>
      </c>
      <c r="T18" s="78"/>
      <c r="U18" s="60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s="63" customFormat="1" ht="13.5" customHeight="1">
      <c r="A19" s="57">
        <v>60</v>
      </c>
      <c r="B19" s="64">
        <v>28</v>
      </c>
      <c r="C19" s="68">
        <v>67</v>
      </c>
      <c r="D19" s="103" t="s">
        <v>58</v>
      </c>
      <c r="E19" s="77" t="str">
        <f>LEFT(D19,FIND(" ",D19)-1)</f>
        <v>Сара</v>
      </c>
      <c r="F19" s="77" t="str">
        <f>MID(D19,LEN(E19)+2,100)</f>
        <v>Јаковљевић</v>
      </c>
      <c r="G19" s="99" t="s">
        <v>9</v>
      </c>
      <c r="H19" s="99" t="s">
        <v>42</v>
      </c>
      <c r="I19" s="99" t="s">
        <v>27</v>
      </c>
      <c r="J19" s="67">
        <v>71</v>
      </c>
      <c r="K19" s="67">
        <f>100-L19</f>
        <v>84</v>
      </c>
      <c r="L19" s="67">
        <v>16</v>
      </c>
      <c r="M19" s="97"/>
      <c r="N19" s="97"/>
      <c r="O19" s="97"/>
      <c r="P19" s="97"/>
      <c r="Q19" s="97"/>
      <c r="R19" s="67">
        <v>0</v>
      </c>
      <c r="S19" s="67">
        <f>J19+K19+R19</f>
        <v>155</v>
      </c>
      <c r="T19" s="78"/>
      <c r="U19" s="60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s="63" customFormat="1" ht="13.5" customHeight="1">
      <c r="A20" s="57">
        <v>61</v>
      </c>
      <c r="B20" s="64">
        <v>29</v>
      </c>
      <c r="C20" s="68">
        <v>57</v>
      </c>
      <c r="D20" s="103" t="s">
        <v>112</v>
      </c>
      <c r="E20" s="77" t="str">
        <f>LEFT(D20,FIND(" ",D20)-1)</f>
        <v>Зорана</v>
      </c>
      <c r="F20" s="77" t="str">
        <f>MID(D20,LEN(E20)+2,100)</f>
        <v>Ђурђевић </v>
      </c>
      <c r="G20" s="13" t="s">
        <v>108</v>
      </c>
      <c r="H20" s="13" t="s">
        <v>42</v>
      </c>
      <c r="I20" s="13" t="s">
        <v>109</v>
      </c>
      <c r="J20" s="67">
        <v>66</v>
      </c>
      <c r="K20" s="67">
        <f>100-L20</f>
        <v>88</v>
      </c>
      <c r="L20" s="67">
        <v>12</v>
      </c>
      <c r="M20" s="97"/>
      <c r="N20" s="97"/>
      <c r="O20" s="97"/>
      <c r="P20" s="97"/>
      <c r="Q20" s="97"/>
      <c r="R20" s="67">
        <v>0</v>
      </c>
      <c r="S20" s="67">
        <f>J20+K20+R20</f>
        <v>154</v>
      </c>
      <c r="T20" s="78"/>
      <c r="U20" s="60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s="63" customFormat="1" ht="13.5" customHeight="1">
      <c r="A21" s="57">
        <v>64</v>
      </c>
      <c r="B21" s="64">
        <v>32</v>
      </c>
      <c r="C21" s="68">
        <v>2</v>
      </c>
      <c r="D21" s="103" t="s">
        <v>138</v>
      </c>
      <c r="E21" s="77" t="str">
        <f>LEFT(D21,FIND(" ",D21)-1)</f>
        <v>Стефан</v>
      </c>
      <c r="F21" s="77" t="str">
        <f>MID(D21,LEN(E21)+2,100)</f>
        <v>Тодоровић</v>
      </c>
      <c r="G21" s="13" t="s">
        <v>108</v>
      </c>
      <c r="H21" s="13" t="s">
        <v>42</v>
      </c>
      <c r="I21" s="13" t="s">
        <v>109</v>
      </c>
      <c r="J21" s="67">
        <v>69</v>
      </c>
      <c r="K21" s="67">
        <f>100-L21</f>
        <v>82</v>
      </c>
      <c r="L21" s="67">
        <v>18</v>
      </c>
      <c r="M21" s="97"/>
      <c r="N21" s="97"/>
      <c r="O21" s="97"/>
      <c r="P21" s="97"/>
      <c r="Q21" s="97"/>
      <c r="R21" s="67">
        <v>0</v>
      </c>
      <c r="S21" s="67">
        <f>J21+K21+R21</f>
        <v>151</v>
      </c>
      <c r="T21" s="78"/>
      <c r="U21" s="60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s="63" customFormat="1" ht="13.5" customHeight="1">
      <c r="A22" s="57">
        <v>68</v>
      </c>
      <c r="B22" s="64">
        <v>36</v>
      </c>
      <c r="C22" s="68">
        <v>73</v>
      </c>
      <c r="D22" s="103" t="s">
        <v>123</v>
      </c>
      <c r="E22" s="77" t="str">
        <f>LEFT(D22,FIND(" ",D22)-1)</f>
        <v>Мина</v>
      </c>
      <c r="F22" s="77" t="str">
        <f>MID(D22,LEN(E22)+2,100)</f>
        <v>Личић </v>
      </c>
      <c r="G22" s="13" t="s">
        <v>110</v>
      </c>
      <c r="H22" s="13" t="s">
        <v>111</v>
      </c>
      <c r="I22" s="13" t="s">
        <v>119</v>
      </c>
      <c r="J22" s="67">
        <v>67</v>
      </c>
      <c r="K22" s="67">
        <f>100-L22</f>
        <v>84</v>
      </c>
      <c r="L22" s="67">
        <v>16</v>
      </c>
      <c r="M22" s="97"/>
      <c r="N22" s="97"/>
      <c r="O22" s="97"/>
      <c r="P22" s="97"/>
      <c r="Q22" s="97"/>
      <c r="R22" s="67">
        <v>0</v>
      </c>
      <c r="S22" s="67">
        <f>J22+K22+R22</f>
        <v>151</v>
      </c>
      <c r="T22" s="78"/>
      <c r="U22" s="60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21" ht="13.5" customHeight="1">
      <c r="A23" s="57">
        <v>47</v>
      </c>
      <c r="B23" s="64">
        <v>15</v>
      </c>
      <c r="C23" s="68">
        <v>31</v>
      </c>
      <c r="D23" s="100" t="s">
        <v>75</v>
      </c>
      <c r="E23" s="77" t="str">
        <f>LEFT(D23,FIND(" ",D23)-1)</f>
        <v>Неда</v>
      </c>
      <c r="F23" s="77" t="str">
        <f>MID(D23,LEN(E23)+2,100)</f>
        <v>Савић</v>
      </c>
      <c r="G23" s="99" t="s">
        <v>10</v>
      </c>
      <c r="H23" s="99" t="s">
        <v>26</v>
      </c>
      <c r="I23" s="101" t="s">
        <v>28</v>
      </c>
      <c r="J23" s="67">
        <v>73</v>
      </c>
      <c r="K23" s="67">
        <f>100-L23</f>
        <v>76</v>
      </c>
      <c r="L23" s="67">
        <v>24</v>
      </c>
      <c r="M23" s="97"/>
      <c r="N23" s="97"/>
      <c r="O23" s="97"/>
      <c r="P23" s="97"/>
      <c r="Q23" s="97"/>
      <c r="R23" s="67">
        <v>0</v>
      </c>
      <c r="S23" s="67">
        <f>J23+K23+R23</f>
        <v>149</v>
      </c>
      <c r="T23" s="79"/>
      <c r="U23" s="70"/>
    </row>
    <row r="24" spans="1:21" ht="13.5" customHeight="1">
      <c r="A24" s="57">
        <v>63</v>
      </c>
      <c r="B24" s="64">
        <v>31</v>
      </c>
      <c r="C24" s="68">
        <v>38</v>
      </c>
      <c r="D24" s="103" t="s">
        <v>114</v>
      </c>
      <c r="E24" s="77" t="str">
        <f>LEFT(D24,FIND(" ",D24)-1)</f>
        <v>Лука</v>
      </c>
      <c r="F24" s="77" t="str">
        <f>MID(D24,LEN(E24)+2,100)</f>
        <v>Милојковић </v>
      </c>
      <c r="G24" s="13" t="s">
        <v>108</v>
      </c>
      <c r="H24" s="13" t="s">
        <v>42</v>
      </c>
      <c r="I24" s="13" t="s">
        <v>109</v>
      </c>
      <c r="J24" s="67">
        <v>72</v>
      </c>
      <c r="K24" s="67">
        <f>100-L24</f>
        <v>77</v>
      </c>
      <c r="L24" s="67">
        <v>23</v>
      </c>
      <c r="M24" s="97"/>
      <c r="N24" s="97"/>
      <c r="O24" s="97"/>
      <c r="P24" s="97"/>
      <c r="Q24" s="97"/>
      <c r="R24" s="67">
        <v>0</v>
      </c>
      <c r="S24" s="67">
        <f>J24+K24+R24</f>
        <v>149</v>
      </c>
      <c r="T24" s="79"/>
      <c r="U24" s="70"/>
    </row>
    <row r="25" spans="1:21" ht="13.5" customHeight="1">
      <c r="A25" s="57">
        <v>49</v>
      </c>
      <c r="B25" s="64">
        <v>17</v>
      </c>
      <c r="C25" s="68">
        <v>7</v>
      </c>
      <c r="D25" s="103" t="s">
        <v>72</v>
      </c>
      <c r="E25" s="77" t="str">
        <f>LEFT(D25,FIND(" ",D25)-1)</f>
        <v>Огњен</v>
      </c>
      <c r="F25" s="77" t="str">
        <f>MID(D25,LEN(E25)+2,100)</f>
        <v>Карајовић</v>
      </c>
      <c r="G25" s="99" t="s">
        <v>8</v>
      </c>
      <c r="H25" s="99" t="s">
        <v>39</v>
      </c>
      <c r="I25" s="102" t="s">
        <v>49</v>
      </c>
      <c r="J25" s="67">
        <v>59</v>
      </c>
      <c r="K25" s="67">
        <f>100-L25</f>
        <v>89</v>
      </c>
      <c r="L25" s="67">
        <v>11</v>
      </c>
      <c r="M25" s="97"/>
      <c r="N25" s="97"/>
      <c r="O25" s="97"/>
      <c r="P25" s="97"/>
      <c r="Q25" s="97"/>
      <c r="R25" s="67">
        <v>0</v>
      </c>
      <c r="S25" s="67">
        <f>J25+K25+R25</f>
        <v>148</v>
      </c>
      <c r="T25" s="79"/>
      <c r="U25" s="70"/>
    </row>
    <row r="26" spans="1:21" ht="13.5" customHeight="1">
      <c r="A26" s="57">
        <v>39</v>
      </c>
      <c r="B26" s="64">
        <v>7</v>
      </c>
      <c r="C26" s="68">
        <v>8</v>
      </c>
      <c r="D26" s="100" t="s">
        <v>67</v>
      </c>
      <c r="E26" s="77" t="str">
        <f>LEFT(D26,FIND(" ",D26)-1)</f>
        <v>Никола</v>
      </c>
      <c r="F26" s="77" t="str">
        <f>MID(D26,LEN(E26)+2,100)</f>
        <v>Савић</v>
      </c>
      <c r="G26" s="99" t="s">
        <v>62</v>
      </c>
      <c r="H26" s="99" t="s">
        <v>63</v>
      </c>
      <c r="I26" s="99" t="s">
        <v>64</v>
      </c>
      <c r="J26" s="67">
        <v>50</v>
      </c>
      <c r="K26" s="67">
        <f>100-L26</f>
        <v>98</v>
      </c>
      <c r="L26" s="67">
        <v>2</v>
      </c>
      <c r="M26" s="97"/>
      <c r="N26" s="97"/>
      <c r="O26" s="97"/>
      <c r="P26" s="97"/>
      <c r="Q26" s="97"/>
      <c r="R26" s="67">
        <v>0</v>
      </c>
      <c r="S26" s="67">
        <f>J26+K26+R26</f>
        <v>148</v>
      </c>
      <c r="T26" s="79"/>
      <c r="U26" s="70"/>
    </row>
    <row r="27" spans="1:21" ht="13.5" customHeight="1">
      <c r="A27" s="57">
        <v>52</v>
      </c>
      <c r="B27" s="64">
        <v>20</v>
      </c>
      <c r="C27" s="68">
        <v>16</v>
      </c>
      <c r="D27" s="103" t="s">
        <v>58</v>
      </c>
      <c r="E27" s="77" t="str">
        <f>LEFT(D27,FIND(" ",D27)-1)</f>
        <v>Сара</v>
      </c>
      <c r="F27" s="77" t="str">
        <f>MID(D27,LEN(E27)+2,100)</f>
        <v>Јаковљевић</v>
      </c>
      <c r="G27" s="99" t="s">
        <v>8</v>
      </c>
      <c r="H27" s="99" t="s">
        <v>39</v>
      </c>
      <c r="I27" s="102" t="s">
        <v>49</v>
      </c>
      <c r="J27" s="67">
        <v>63</v>
      </c>
      <c r="K27" s="67">
        <f>100-L27</f>
        <v>83</v>
      </c>
      <c r="L27" s="67">
        <v>17</v>
      </c>
      <c r="M27" s="97"/>
      <c r="N27" s="97"/>
      <c r="O27" s="97"/>
      <c r="P27" s="97"/>
      <c r="Q27" s="97"/>
      <c r="R27" s="67">
        <v>0</v>
      </c>
      <c r="S27" s="67">
        <f>J27+K27+R27</f>
        <v>146</v>
      </c>
      <c r="T27" s="80"/>
      <c r="U27" s="71"/>
    </row>
    <row r="28" spans="1:21" ht="13.5" customHeight="1">
      <c r="A28" s="57">
        <v>66</v>
      </c>
      <c r="B28" s="64">
        <v>34</v>
      </c>
      <c r="C28" s="68">
        <v>9</v>
      </c>
      <c r="D28" s="103" t="s">
        <v>121</v>
      </c>
      <c r="E28" s="77" t="str">
        <f>LEFT(D28,FIND(" ",D28)-1)</f>
        <v>Душан</v>
      </c>
      <c r="F28" s="77" t="str">
        <f>MID(D28,LEN(E28)+2,100)</f>
        <v>Вујић </v>
      </c>
      <c r="G28" s="13" t="s">
        <v>110</v>
      </c>
      <c r="H28" s="13" t="s">
        <v>111</v>
      </c>
      <c r="I28" s="13" t="s">
        <v>119</v>
      </c>
      <c r="J28" s="67">
        <v>48</v>
      </c>
      <c r="K28" s="67">
        <f>100-L28</f>
        <v>90</v>
      </c>
      <c r="L28" s="67">
        <v>10</v>
      </c>
      <c r="M28" s="97"/>
      <c r="N28" s="97"/>
      <c r="O28" s="97"/>
      <c r="P28" s="97"/>
      <c r="Q28" s="97"/>
      <c r="R28" s="67">
        <v>0</v>
      </c>
      <c r="S28" s="67">
        <f>J28+K28+R28</f>
        <v>138</v>
      </c>
      <c r="T28" s="79"/>
      <c r="U28" s="71"/>
    </row>
    <row r="29" spans="1:21" ht="13.5" customHeight="1">
      <c r="A29" s="57">
        <v>67</v>
      </c>
      <c r="B29" s="64">
        <v>35</v>
      </c>
      <c r="C29" s="68">
        <v>27</v>
      </c>
      <c r="D29" s="103" t="s">
        <v>122</v>
      </c>
      <c r="E29" s="77" t="str">
        <f>LEFT(D29,FIND(" ",D29)-1)</f>
        <v>Урош</v>
      </c>
      <c r="F29" s="77" t="str">
        <f>MID(D29,LEN(E29)+2,100)</f>
        <v>Стевић </v>
      </c>
      <c r="G29" s="13" t="s">
        <v>110</v>
      </c>
      <c r="H29" s="13" t="s">
        <v>111</v>
      </c>
      <c r="I29" s="13" t="s">
        <v>119</v>
      </c>
      <c r="J29" s="67">
        <v>51</v>
      </c>
      <c r="K29" s="67">
        <f>100-L29</f>
        <v>84</v>
      </c>
      <c r="L29" s="67">
        <v>16</v>
      </c>
      <c r="M29" s="97"/>
      <c r="N29" s="97"/>
      <c r="O29" s="97"/>
      <c r="P29" s="97"/>
      <c r="Q29" s="97"/>
      <c r="R29" s="67">
        <v>0</v>
      </c>
      <c r="S29" s="67">
        <f>J29+K29+R29</f>
        <v>135</v>
      </c>
      <c r="T29" s="79"/>
      <c r="U29" s="71"/>
    </row>
    <row r="30" spans="1:21" ht="13.5" customHeight="1">
      <c r="A30" s="57">
        <v>40</v>
      </c>
      <c r="B30" s="64">
        <v>8</v>
      </c>
      <c r="C30" s="68">
        <v>44</v>
      </c>
      <c r="D30" s="100" t="s">
        <v>68</v>
      </c>
      <c r="E30" s="77" t="str">
        <f>LEFT(D30,FIND(" ",D30)-1)</f>
        <v>Михајло</v>
      </c>
      <c r="F30" s="77" t="str">
        <f>MID(D30,LEN(E30)+2,100)</f>
        <v>Живановић</v>
      </c>
      <c r="G30" s="99" t="s">
        <v>62</v>
      </c>
      <c r="H30" s="99" t="s">
        <v>63</v>
      </c>
      <c r="I30" s="99" t="s">
        <v>64</v>
      </c>
      <c r="J30" s="67">
        <v>62</v>
      </c>
      <c r="K30" s="67">
        <f>100-L30</f>
        <v>71</v>
      </c>
      <c r="L30" s="67">
        <v>29</v>
      </c>
      <c r="M30" s="97"/>
      <c r="N30" s="97"/>
      <c r="O30" s="97"/>
      <c r="P30" s="97"/>
      <c r="Q30" s="97"/>
      <c r="R30" s="67">
        <v>0</v>
      </c>
      <c r="S30" s="67">
        <f>J30+K30+R30</f>
        <v>133</v>
      </c>
      <c r="T30" s="79"/>
      <c r="U30" s="72"/>
    </row>
    <row r="31" spans="1:21" ht="13.5" customHeight="1">
      <c r="A31" s="57">
        <v>38</v>
      </c>
      <c r="B31" s="64">
        <v>6</v>
      </c>
      <c r="C31" s="68">
        <v>72</v>
      </c>
      <c r="D31" s="100" t="s">
        <v>66</v>
      </c>
      <c r="E31" s="77" t="str">
        <f>LEFT(D31,FIND(" ",D31)-1)</f>
        <v>Евгенија</v>
      </c>
      <c r="F31" s="77" t="str">
        <f>MID(D31,LEN(E31)+2,100)</f>
        <v>Миладиновић</v>
      </c>
      <c r="G31" s="99" t="s">
        <v>62</v>
      </c>
      <c r="H31" s="99" t="s">
        <v>63</v>
      </c>
      <c r="I31" s="99" t="s">
        <v>64</v>
      </c>
      <c r="J31" s="67">
        <v>47</v>
      </c>
      <c r="K31" s="67">
        <f>100-L31</f>
        <v>85</v>
      </c>
      <c r="L31" s="67">
        <v>15</v>
      </c>
      <c r="M31" s="97"/>
      <c r="N31" s="97"/>
      <c r="O31" s="97"/>
      <c r="P31" s="97"/>
      <c r="Q31" s="97"/>
      <c r="R31" s="67">
        <v>0</v>
      </c>
      <c r="S31" s="67">
        <f>J31+K31+R31</f>
        <v>132</v>
      </c>
      <c r="T31" s="79"/>
      <c r="U31" s="72"/>
    </row>
    <row r="32" spans="1:21" ht="13.5" customHeight="1">
      <c r="A32" s="57">
        <v>62</v>
      </c>
      <c r="B32" s="64">
        <v>30</v>
      </c>
      <c r="C32" s="68">
        <v>11</v>
      </c>
      <c r="D32" s="103" t="s">
        <v>113</v>
      </c>
      <c r="E32" s="77" t="str">
        <f>LEFT(D32,FIND(" ",D32)-1)</f>
        <v>Александра</v>
      </c>
      <c r="F32" s="77" t="str">
        <f>MID(D32,LEN(E32)+2,100)</f>
        <v>Ковачевић </v>
      </c>
      <c r="G32" s="13" t="s">
        <v>108</v>
      </c>
      <c r="H32" s="13" t="s">
        <v>42</v>
      </c>
      <c r="I32" s="13" t="s">
        <v>109</v>
      </c>
      <c r="J32" s="67">
        <v>48</v>
      </c>
      <c r="K32" s="67">
        <f>100-L32</f>
        <v>81</v>
      </c>
      <c r="L32" s="67">
        <v>19</v>
      </c>
      <c r="M32" s="97"/>
      <c r="N32" s="97"/>
      <c r="O32" s="97"/>
      <c r="P32" s="97"/>
      <c r="Q32" s="97"/>
      <c r="R32" s="67">
        <v>0</v>
      </c>
      <c r="S32" s="67">
        <f>J32+K32+R32</f>
        <v>129</v>
      </c>
      <c r="T32" s="79"/>
      <c r="U32" s="72"/>
    </row>
    <row r="33" spans="1:21" ht="13.5" customHeight="1">
      <c r="A33" s="57">
        <v>34</v>
      </c>
      <c r="B33" s="64">
        <v>2</v>
      </c>
      <c r="C33" s="68">
        <v>10</v>
      </c>
      <c r="D33" s="104" t="s">
        <v>60</v>
      </c>
      <c r="E33" s="77" t="str">
        <f>LEFT(D33,FIND(" ",D33)-1)</f>
        <v>Душан</v>
      </c>
      <c r="F33" s="77" t="str">
        <f>MID(D33,LEN(E33)+2,100)</f>
        <v>Ракић</v>
      </c>
      <c r="G33" s="105" t="s">
        <v>11</v>
      </c>
      <c r="H33" s="105" t="s">
        <v>43</v>
      </c>
      <c r="I33" s="106" t="s">
        <v>56</v>
      </c>
      <c r="J33" s="67">
        <v>54</v>
      </c>
      <c r="K33" s="67">
        <f>100-L33</f>
        <v>70</v>
      </c>
      <c r="L33" s="67">
        <v>30</v>
      </c>
      <c r="M33" s="97"/>
      <c r="N33" s="97"/>
      <c r="O33" s="97"/>
      <c r="P33" s="97"/>
      <c r="Q33" s="97"/>
      <c r="R33" s="67">
        <v>0</v>
      </c>
      <c r="S33" s="67">
        <f>J33+K33+R33</f>
        <v>124</v>
      </c>
      <c r="T33" s="79"/>
      <c r="U33" s="72"/>
    </row>
    <row r="34" spans="1:21" ht="13.5" customHeight="1">
      <c r="A34" s="57">
        <v>50</v>
      </c>
      <c r="B34" s="64">
        <v>18</v>
      </c>
      <c r="C34" s="68">
        <v>25</v>
      </c>
      <c r="D34" s="103" t="s">
        <v>99</v>
      </c>
      <c r="E34" s="77" t="str">
        <f>LEFT(D34,FIND(" ",D34)-1)</f>
        <v>Димитрије</v>
      </c>
      <c r="F34" s="77" t="str">
        <f>MID(D34,LEN(E34)+2,100)</f>
        <v>Здравковић</v>
      </c>
      <c r="G34" s="99" t="s">
        <v>8</v>
      </c>
      <c r="H34" s="99" t="s">
        <v>39</v>
      </c>
      <c r="I34" s="102" t="s">
        <v>49</v>
      </c>
      <c r="J34" s="67">
        <v>59</v>
      </c>
      <c r="K34" s="67">
        <f>100-L34</f>
        <v>64</v>
      </c>
      <c r="L34" s="67">
        <v>36</v>
      </c>
      <c r="M34" s="97"/>
      <c r="N34" s="97"/>
      <c r="O34" s="97"/>
      <c r="P34" s="97"/>
      <c r="Q34" s="97"/>
      <c r="R34" s="67">
        <v>0</v>
      </c>
      <c r="S34" s="67">
        <f>J34+K34+R34</f>
        <v>123</v>
      </c>
      <c r="T34" s="79"/>
      <c r="U34" s="72"/>
    </row>
    <row r="35" spans="1:21" ht="13.5" customHeight="1">
      <c r="A35" s="57">
        <v>35</v>
      </c>
      <c r="B35" s="64">
        <v>3</v>
      </c>
      <c r="C35" s="68">
        <v>1</v>
      </c>
      <c r="D35" s="104" t="s">
        <v>79</v>
      </c>
      <c r="E35" s="77" t="str">
        <f>LEFT(D35,FIND(" ",D35)-1)</f>
        <v>Андрија</v>
      </c>
      <c r="F35" s="77" t="str">
        <f>MID(D35,LEN(E35)+2,100)</f>
        <v>Годић</v>
      </c>
      <c r="G35" s="105" t="s">
        <v>11</v>
      </c>
      <c r="H35" s="105" t="s">
        <v>43</v>
      </c>
      <c r="I35" s="106" t="s">
        <v>56</v>
      </c>
      <c r="J35" s="67">
        <v>55</v>
      </c>
      <c r="K35" s="67">
        <f>100-L35</f>
        <v>59</v>
      </c>
      <c r="L35" s="67">
        <v>41</v>
      </c>
      <c r="M35" s="97"/>
      <c r="N35" s="97"/>
      <c r="O35" s="97"/>
      <c r="P35" s="97"/>
      <c r="Q35" s="97"/>
      <c r="R35" s="67">
        <v>0</v>
      </c>
      <c r="S35" s="67">
        <f>J35+K35+R35</f>
        <v>114</v>
      </c>
      <c r="T35" s="79"/>
      <c r="U35" s="72"/>
    </row>
    <row r="36" spans="1:21" ht="13.5" customHeight="1">
      <c r="A36" s="57">
        <v>65</v>
      </c>
      <c r="B36" s="64">
        <v>33</v>
      </c>
      <c r="C36" s="68">
        <v>18</v>
      </c>
      <c r="D36" s="103" t="s">
        <v>120</v>
      </c>
      <c r="E36" s="77" t="str">
        <f>LEFT(D36,FIND(" ",D36)-1)</f>
        <v>Радица</v>
      </c>
      <c r="F36" s="77" t="str">
        <f>MID(D36,LEN(E36)+2,100)</f>
        <v>Вујић </v>
      </c>
      <c r="G36" s="13" t="s">
        <v>110</v>
      </c>
      <c r="H36" s="13" t="s">
        <v>111</v>
      </c>
      <c r="I36" s="13" t="s">
        <v>119</v>
      </c>
      <c r="J36" s="67">
        <v>50</v>
      </c>
      <c r="K36" s="67">
        <f>100-L36</f>
        <v>63</v>
      </c>
      <c r="L36" s="67">
        <v>37</v>
      </c>
      <c r="M36" s="97"/>
      <c r="N36" s="97"/>
      <c r="O36" s="97"/>
      <c r="P36" s="97"/>
      <c r="Q36" s="97"/>
      <c r="R36" s="67">
        <v>0</v>
      </c>
      <c r="S36" s="67">
        <f>J36+K36+R36</f>
        <v>113</v>
      </c>
      <c r="T36" s="79"/>
      <c r="U36" s="72"/>
    </row>
    <row r="37" spans="1:21" ht="13.5" customHeight="1">
      <c r="A37" s="57">
        <v>51</v>
      </c>
      <c r="B37" s="64">
        <v>19</v>
      </c>
      <c r="C37" s="68">
        <v>34</v>
      </c>
      <c r="D37" s="103" t="s">
        <v>100</v>
      </c>
      <c r="E37" s="77" t="str">
        <f>LEFT(D37,FIND(" ",D37)-1)</f>
        <v>Анастасија</v>
      </c>
      <c r="F37" s="77" t="str">
        <f>MID(D37,LEN(E37)+2,100)</f>
        <v>Здравковић</v>
      </c>
      <c r="G37" s="99" t="s">
        <v>8</v>
      </c>
      <c r="H37" s="99" t="s">
        <v>39</v>
      </c>
      <c r="I37" s="102" t="s">
        <v>49</v>
      </c>
      <c r="J37" s="67">
        <v>31</v>
      </c>
      <c r="K37" s="67">
        <f>100-L37</f>
        <v>74</v>
      </c>
      <c r="L37" s="67">
        <v>26</v>
      </c>
      <c r="M37" s="97"/>
      <c r="N37" s="97"/>
      <c r="O37" s="97"/>
      <c r="P37" s="97"/>
      <c r="Q37" s="97"/>
      <c r="R37" s="67">
        <v>0</v>
      </c>
      <c r="S37" s="67">
        <f>J37+K37+R37</f>
        <v>105</v>
      </c>
      <c r="T37" s="79"/>
      <c r="U37" s="72"/>
    </row>
    <row r="38" spans="1:21" ht="13.5" customHeight="1">
      <c r="A38" s="57">
        <v>33</v>
      </c>
      <c r="B38" s="64">
        <v>1</v>
      </c>
      <c r="C38" s="68">
        <v>37</v>
      </c>
      <c r="D38" s="104" t="s">
        <v>78</v>
      </c>
      <c r="E38" s="77" t="str">
        <f>LEFT(D38,FIND(" ",D38)-1)</f>
        <v>Сандра</v>
      </c>
      <c r="F38" s="77" t="str">
        <f>MID(D38,LEN(E38)+2,100)</f>
        <v>Лукић</v>
      </c>
      <c r="G38" s="105" t="s">
        <v>11</v>
      </c>
      <c r="H38" s="105" t="s">
        <v>43</v>
      </c>
      <c r="I38" s="106" t="s">
        <v>56</v>
      </c>
      <c r="J38" s="67">
        <v>50</v>
      </c>
      <c r="K38" s="67">
        <f>100-L38</f>
        <v>53</v>
      </c>
      <c r="L38" s="67">
        <v>47</v>
      </c>
      <c r="M38" s="97"/>
      <c r="N38" s="97"/>
      <c r="O38" s="97"/>
      <c r="P38" s="97"/>
      <c r="Q38" s="97"/>
      <c r="R38" s="67">
        <v>0</v>
      </c>
      <c r="S38" s="67">
        <f>J38+K38+R38</f>
        <v>103</v>
      </c>
      <c r="T38" s="79"/>
      <c r="U38" s="72"/>
    </row>
    <row r="39" spans="1:21" ht="13.5" customHeight="1">
      <c r="A39" s="57">
        <v>36</v>
      </c>
      <c r="B39" s="64">
        <v>4</v>
      </c>
      <c r="C39" s="68">
        <v>28</v>
      </c>
      <c r="D39" s="104" t="s">
        <v>61</v>
      </c>
      <c r="E39" s="77" t="str">
        <f>LEFT(D39,FIND(" ",D39)-1)</f>
        <v>Анђела</v>
      </c>
      <c r="F39" s="77" t="str">
        <f>MID(D39,LEN(E39)+2,100)</f>
        <v>Матејић</v>
      </c>
      <c r="G39" s="105" t="s">
        <v>11</v>
      </c>
      <c r="H39" s="105" t="s">
        <v>43</v>
      </c>
      <c r="I39" s="106" t="s">
        <v>56</v>
      </c>
      <c r="J39" s="67">
        <v>60</v>
      </c>
      <c r="K39" s="67">
        <f>100-L39</f>
        <v>34</v>
      </c>
      <c r="L39" s="67">
        <v>66</v>
      </c>
      <c r="M39" s="97"/>
      <c r="N39" s="97"/>
      <c r="O39" s="97"/>
      <c r="P39" s="97"/>
      <c r="Q39" s="97"/>
      <c r="R39" s="67">
        <v>0</v>
      </c>
      <c r="S39" s="67">
        <f>J39+K39+R39</f>
        <v>94</v>
      </c>
      <c r="T39" s="79"/>
      <c r="U39" s="72"/>
    </row>
    <row r="42" spans="1:21" ht="12.75">
      <c r="A42" s="81"/>
      <c r="B42" s="81"/>
      <c r="C42" s="81"/>
      <c r="D42" s="82"/>
      <c r="E42" s="81"/>
      <c r="F42" s="81"/>
      <c r="G42" s="83"/>
      <c r="H42" s="84"/>
      <c r="I42" s="83"/>
      <c r="K42" s="114" t="s">
        <v>76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</row>
    <row r="43" spans="5:22" ht="12.75" customHeight="1">
      <c r="E43" s="113"/>
      <c r="F43" s="114"/>
      <c r="K43" s="115" t="s">
        <v>55</v>
      </c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76"/>
    </row>
    <row r="44" spans="5:22" ht="12.75">
      <c r="E44" s="114"/>
      <c r="F44" s="114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76"/>
    </row>
  </sheetData>
  <sheetProtection/>
  <autoFilter ref="A3:S39">
    <sortState ref="A4:S44">
      <sortCondition descending="1" sortBy="value" ref="S4:S44"/>
    </sortState>
  </autoFilter>
  <mergeCells count="5">
    <mergeCell ref="A1:U1"/>
    <mergeCell ref="Y2:Z2"/>
    <mergeCell ref="E43:F44"/>
    <mergeCell ref="K42:U42"/>
    <mergeCell ref="K43:U43"/>
  </mergeCells>
  <printOptions/>
  <pageMargins left="0.2362204724409449" right="0.2362204724409449" top="0.1968503937007874" bottom="0.1968503937007874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B4">
      <selection activeCell="M57" sqref="M57:M64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9.140625" style="0" hidden="1" customWidth="1"/>
    <col min="4" max="4" width="12.00390625" style="0" customWidth="1"/>
    <col min="5" max="5" width="15.140625" style="0" customWidth="1"/>
    <col min="6" max="6" width="16.8515625" style="0" hidden="1" customWidth="1"/>
    <col min="7" max="7" width="6.140625" style="0" customWidth="1"/>
    <col min="8" max="8" width="17.28125" style="0" customWidth="1"/>
    <col min="9" max="9" width="10.421875" style="0" customWidth="1"/>
    <col min="10" max="10" width="20.8515625" style="0" customWidth="1"/>
    <col min="11" max="11" width="7.421875" style="0" customWidth="1"/>
    <col min="12" max="13" width="15.7109375" style="0" customWidth="1"/>
    <col min="14" max="14" width="16.57421875" style="0" customWidth="1"/>
  </cols>
  <sheetData>
    <row r="1" spans="1:13" ht="15.75">
      <c r="A1" s="125" t="s">
        <v>126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0" ht="18">
      <c r="A2" s="5" t="s">
        <v>31</v>
      </c>
      <c r="B2" s="5"/>
      <c r="C2" s="7"/>
      <c r="F2" s="2"/>
      <c r="G2" s="2"/>
      <c r="H2" s="2"/>
      <c r="I2" s="2"/>
      <c r="J2" s="2"/>
    </row>
    <row r="3" spans="1:14" ht="12.75">
      <c r="A3" s="8" t="s">
        <v>1</v>
      </c>
      <c r="B3" s="8" t="s">
        <v>1</v>
      </c>
      <c r="C3" s="8" t="s">
        <v>29</v>
      </c>
      <c r="D3" s="8" t="s">
        <v>22</v>
      </c>
      <c r="E3" s="8" t="s">
        <v>23</v>
      </c>
      <c r="F3" s="8" t="s">
        <v>25</v>
      </c>
      <c r="G3" s="8" t="s">
        <v>32</v>
      </c>
      <c r="H3" s="16" t="s">
        <v>25</v>
      </c>
      <c r="I3" s="16" t="s">
        <v>37</v>
      </c>
      <c r="J3" s="8" t="s">
        <v>21</v>
      </c>
      <c r="K3" s="8" t="s">
        <v>16</v>
      </c>
      <c r="L3" s="11" t="s">
        <v>35</v>
      </c>
      <c r="M3" s="12" t="s">
        <v>36</v>
      </c>
      <c r="N3" s="11" t="s">
        <v>45</v>
      </c>
    </row>
    <row r="4" spans="1:14" ht="12" customHeight="1">
      <c r="A4" s="8">
        <v>69</v>
      </c>
      <c r="B4" s="8">
        <f>VLOOKUP(A4,'B grupa'!$A$4:$S$36,3,FALSE)</f>
        <v>19</v>
      </c>
      <c r="C4" s="85" t="str">
        <f>VLOOKUP(A4,'B grupa'!$A$4:$S$36,4,FALSE)</f>
        <v>Страхиња Живковић</v>
      </c>
      <c r="D4" s="6" t="str">
        <f aca="true" t="shared" si="0" ref="D4:D40">LEFT(C4,FIND(" ",C4)-1)</f>
        <v>Страхиња</v>
      </c>
      <c r="E4" s="6" t="str">
        <f aca="true" t="shared" si="1" ref="E4:E40">MID(C4,LEN(D4)+2,100)</f>
        <v>Живковић</v>
      </c>
      <c r="F4" s="8"/>
      <c r="G4" s="16" t="s">
        <v>33</v>
      </c>
      <c r="H4" s="142" t="s">
        <v>11</v>
      </c>
      <c r="I4" s="142" t="s">
        <v>43</v>
      </c>
      <c r="J4" s="142" t="s">
        <v>56</v>
      </c>
      <c r="K4" s="14">
        <f>VLOOKUP(A4,'B grupa'!$A$4:$S$36,19,FALSE)</f>
        <v>121</v>
      </c>
      <c r="L4" s="143">
        <f>SUM(K4)</f>
        <v>121</v>
      </c>
      <c r="M4" s="119">
        <f>SUM(K5:K8)</f>
        <v>435</v>
      </c>
      <c r="N4" s="122">
        <f>SUM(L4:M8)</f>
        <v>556</v>
      </c>
    </row>
    <row r="5" spans="1:14" ht="13.5" customHeight="1">
      <c r="A5" s="57">
        <v>33</v>
      </c>
      <c r="B5" s="6">
        <f>VLOOKUP(A5,'C grupa '!$A$4:$S$39,3,FALSE)</f>
        <v>37</v>
      </c>
      <c r="C5" s="38" t="str">
        <f>VLOOKUP(A5,'C grupa '!$A$4:$S$39,4,FALSE)</f>
        <v>Сандра Лукић</v>
      </c>
      <c r="D5" s="6" t="str">
        <f t="shared" si="0"/>
        <v>Сандра</v>
      </c>
      <c r="E5" s="6" t="str">
        <f t="shared" si="1"/>
        <v>Лукић</v>
      </c>
      <c r="F5" s="6" t="s">
        <v>30</v>
      </c>
      <c r="G5" s="9" t="s">
        <v>34</v>
      </c>
      <c r="H5" s="117"/>
      <c r="I5" s="117"/>
      <c r="J5" s="117"/>
      <c r="K5" s="6">
        <f>VLOOKUP(A5,'C grupa '!$A$4:$S$39,19,FALSE)</f>
        <v>103</v>
      </c>
      <c r="L5" s="144"/>
      <c r="M5" s="120"/>
      <c r="N5" s="123"/>
    </row>
    <row r="6" spans="1:14" ht="13.5" customHeight="1">
      <c r="A6" s="57">
        <v>34</v>
      </c>
      <c r="B6" s="6">
        <f>VLOOKUP(A6,'C grupa '!$A$4:$S$39,3,FALSE)</f>
        <v>10</v>
      </c>
      <c r="C6" s="38" t="str">
        <f>VLOOKUP(A6,'C grupa '!$A$4:$S$39,4,FALSE)</f>
        <v>Душан Ракић</v>
      </c>
      <c r="D6" s="6" t="str">
        <f t="shared" si="0"/>
        <v>Душан</v>
      </c>
      <c r="E6" s="6" t="str">
        <f t="shared" si="1"/>
        <v>Ракић</v>
      </c>
      <c r="F6" s="6" t="s">
        <v>30</v>
      </c>
      <c r="G6" s="9" t="s">
        <v>34</v>
      </c>
      <c r="H6" s="117"/>
      <c r="I6" s="117"/>
      <c r="J6" s="117"/>
      <c r="K6" s="6">
        <f>VLOOKUP(A6,'C grupa '!$A$4:$S$39,19,FALSE)</f>
        <v>124</v>
      </c>
      <c r="L6" s="144"/>
      <c r="M6" s="120"/>
      <c r="N6" s="123"/>
    </row>
    <row r="7" spans="1:14" ht="13.5" customHeight="1">
      <c r="A7" s="57">
        <v>35</v>
      </c>
      <c r="B7" s="6">
        <f>VLOOKUP(A7,'C grupa '!$A$4:$S$39,3,FALSE)</f>
        <v>1</v>
      </c>
      <c r="C7" s="38" t="str">
        <f>VLOOKUP(A7,'C grupa '!$A$4:$S$39,4,FALSE)</f>
        <v>Андрија Годић</v>
      </c>
      <c r="D7" s="6" t="str">
        <f t="shared" si="0"/>
        <v>Андрија</v>
      </c>
      <c r="E7" s="6" t="str">
        <f t="shared" si="1"/>
        <v>Годић</v>
      </c>
      <c r="F7" s="6" t="s">
        <v>30</v>
      </c>
      <c r="G7" s="9" t="s">
        <v>34</v>
      </c>
      <c r="H7" s="117"/>
      <c r="I7" s="117"/>
      <c r="J7" s="117"/>
      <c r="K7" s="6">
        <f>VLOOKUP(A7,'C grupa '!$A$4:$S$39,19,FALSE)</f>
        <v>114</v>
      </c>
      <c r="L7" s="144"/>
      <c r="M7" s="120"/>
      <c r="N7" s="123"/>
    </row>
    <row r="8" spans="1:14" ht="13.5" customHeight="1" thickBot="1">
      <c r="A8" s="108">
        <v>36</v>
      </c>
      <c r="B8" s="17">
        <f>VLOOKUP(A8,'C grupa '!$A$4:$S$39,3,FALSE)</f>
        <v>28</v>
      </c>
      <c r="C8" s="42" t="str">
        <f>VLOOKUP(A8,'C grupa '!$A$4:$S$39,4,FALSE)</f>
        <v>Анђела Матејић</v>
      </c>
      <c r="D8" s="17" t="str">
        <f t="shared" si="0"/>
        <v>Анђела</v>
      </c>
      <c r="E8" s="17" t="str">
        <f t="shared" si="1"/>
        <v>Матејић</v>
      </c>
      <c r="F8" s="17" t="s">
        <v>30</v>
      </c>
      <c r="G8" s="18" t="s">
        <v>34</v>
      </c>
      <c r="H8" s="118"/>
      <c r="I8" s="118"/>
      <c r="J8" s="118"/>
      <c r="K8" s="17">
        <f>VLOOKUP(A8,'C grupa '!$A$4:$S$39,19,FALSE)</f>
        <v>94</v>
      </c>
      <c r="L8" s="145"/>
      <c r="M8" s="121"/>
      <c r="N8" s="124"/>
    </row>
    <row r="9" spans="1:14" ht="13.5" customHeight="1">
      <c r="A9" s="107">
        <v>1</v>
      </c>
      <c r="B9" s="14">
        <f>VLOOKUP(A9,'B grupa'!$A$4:$S$36,3,FALSE)</f>
        <v>17</v>
      </c>
      <c r="C9" s="41" t="str">
        <f>VLOOKUP(A9,'B grupa'!$A$4:$S$36,4,FALSE)</f>
        <v>Милица Ђорђевић</v>
      </c>
      <c r="D9" s="20" t="str">
        <f t="shared" si="0"/>
        <v>Милица</v>
      </c>
      <c r="E9" s="20" t="str">
        <f t="shared" si="1"/>
        <v>Ђорђевић</v>
      </c>
      <c r="F9" s="86"/>
      <c r="G9" s="9" t="s">
        <v>33</v>
      </c>
      <c r="H9" s="116" t="s">
        <v>62</v>
      </c>
      <c r="I9" s="116" t="s">
        <v>63</v>
      </c>
      <c r="J9" s="116" t="s">
        <v>64</v>
      </c>
      <c r="K9" s="14">
        <f>VLOOKUP(A9,'B grupa'!$A$4:$S$36,19,FALSE)</f>
        <v>145</v>
      </c>
      <c r="L9" s="119">
        <f>SUM(K9:K12)</f>
        <v>553</v>
      </c>
      <c r="M9" s="119">
        <f>SUM(K13:K16)</f>
        <v>571</v>
      </c>
      <c r="N9" s="122">
        <f>SUM(L9:M16)</f>
        <v>1124</v>
      </c>
    </row>
    <row r="10" spans="1:14" ht="13.5" customHeight="1">
      <c r="A10" s="57">
        <v>2</v>
      </c>
      <c r="B10" s="14">
        <f>VLOOKUP(A10,'B grupa'!$A$4:$S$36,3,FALSE)</f>
        <v>26</v>
      </c>
      <c r="C10" s="41" t="str">
        <f>VLOOKUP(A10,'B grupa'!$A$4:$S$36,4,FALSE)</f>
        <v>Емилија Богдановић</v>
      </c>
      <c r="D10" s="14" t="str">
        <f t="shared" si="0"/>
        <v>Емилија</v>
      </c>
      <c r="E10" s="14" t="str">
        <f t="shared" si="1"/>
        <v>Богдановић</v>
      </c>
      <c r="F10" s="86"/>
      <c r="G10" s="9" t="s">
        <v>33</v>
      </c>
      <c r="H10" s="117"/>
      <c r="I10" s="117"/>
      <c r="J10" s="117"/>
      <c r="K10" s="14">
        <f>VLOOKUP(A10,'B grupa'!$A$4:$S$36,19,FALSE)</f>
        <v>129</v>
      </c>
      <c r="L10" s="126"/>
      <c r="M10" s="120"/>
      <c r="N10" s="123"/>
    </row>
    <row r="11" spans="1:14" ht="13.5" customHeight="1">
      <c r="A11" s="57">
        <v>3</v>
      </c>
      <c r="B11" s="14">
        <f>VLOOKUP(A11,'B grupa'!$A$4:$S$36,3,FALSE)</f>
        <v>35</v>
      </c>
      <c r="C11" s="41" t="str">
        <f>VLOOKUP(A11,'B grupa'!$A$4:$S$36,4,FALSE)</f>
        <v>Лазар Вељковић</v>
      </c>
      <c r="D11" s="6" t="str">
        <f t="shared" si="0"/>
        <v>Лазар</v>
      </c>
      <c r="E11" s="6" t="str">
        <f t="shared" si="1"/>
        <v>Вељковић</v>
      </c>
      <c r="F11" s="86"/>
      <c r="G11" s="9" t="s">
        <v>33</v>
      </c>
      <c r="H11" s="117"/>
      <c r="I11" s="117"/>
      <c r="J11" s="117"/>
      <c r="K11" s="14">
        <f>VLOOKUP(A11,'B grupa'!$A$4:$S$36,19,FALSE)</f>
        <v>125</v>
      </c>
      <c r="L11" s="126"/>
      <c r="M11" s="120"/>
      <c r="N11" s="123"/>
    </row>
    <row r="12" spans="1:14" ht="13.5" customHeight="1">
      <c r="A12" s="57">
        <v>4</v>
      </c>
      <c r="B12" s="14">
        <f>VLOOKUP(A12,'B grupa'!$A$4:$S$36,3,FALSE)</f>
        <v>63</v>
      </c>
      <c r="C12" s="41" t="str">
        <f>VLOOKUP(A12,'B grupa'!$A$4:$S$36,4,FALSE)</f>
        <v>Лазар Балевић</v>
      </c>
      <c r="D12" s="6" t="str">
        <f t="shared" si="0"/>
        <v>Лазар</v>
      </c>
      <c r="E12" s="6" t="str">
        <f t="shared" si="1"/>
        <v>Балевић</v>
      </c>
      <c r="F12" s="86"/>
      <c r="G12" s="9" t="s">
        <v>33</v>
      </c>
      <c r="H12" s="117"/>
      <c r="I12" s="117"/>
      <c r="J12" s="117"/>
      <c r="K12" s="14">
        <f>VLOOKUP(A12,'B grupa'!$A$4:$S$36,19,FALSE)</f>
        <v>154</v>
      </c>
      <c r="L12" s="126"/>
      <c r="M12" s="120"/>
      <c r="N12" s="123"/>
    </row>
    <row r="13" spans="1:14" ht="13.5" customHeight="1">
      <c r="A13" s="57">
        <v>37</v>
      </c>
      <c r="B13" s="6">
        <f>VLOOKUP(A13,'C grupa '!$A$4:$S$39,3,FALSE)</f>
        <v>54</v>
      </c>
      <c r="C13" s="38" t="str">
        <f>VLOOKUP(A13,'C grupa '!$A$4:$S$39,4,FALSE)</f>
        <v>Лана Јанић</v>
      </c>
      <c r="D13" s="6" t="str">
        <f t="shared" si="0"/>
        <v>Лана</v>
      </c>
      <c r="E13" s="6" t="str">
        <f t="shared" si="1"/>
        <v>Јанић</v>
      </c>
      <c r="F13" s="86"/>
      <c r="G13" s="9" t="s">
        <v>34</v>
      </c>
      <c r="H13" s="117"/>
      <c r="I13" s="117"/>
      <c r="J13" s="117"/>
      <c r="K13" s="6">
        <f>VLOOKUP(A13,'C grupa '!$A$4:$S$39,19,FALSE)</f>
        <v>158</v>
      </c>
      <c r="L13" s="126"/>
      <c r="M13" s="120"/>
      <c r="N13" s="123"/>
    </row>
    <row r="14" spans="1:14" ht="13.5" customHeight="1">
      <c r="A14" s="57">
        <v>38</v>
      </c>
      <c r="B14" s="6">
        <f>VLOOKUP(A14,'C grupa '!$A$4:$S$39,3,FALSE)</f>
        <v>72</v>
      </c>
      <c r="C14" s="38" t="str">
        <f>VLOOKUP(A14,'C grupa '!$A$4:$S$39,4,FALSE)</f>
        <v>Евгенија Миладиновић</v>
      </c>
      <c r="D14" s="6" t="str">
        <f t="shared" si="0"/>
        <v>Евгенија</v>
      </c>
      <c r="E14" s="6" t="str">
        <f t="shared" si="1"/>
        <v>Миладиновић</v>
      </c>
      <c r="F14" s="86"/>
      <c r="G14" s="9" t="s">
        <v>34</v>
      </c>
      <c r="H14" s="117"/>
      <c r="I14" s="117"/>
      <c r="J14" s="117"/>
      <c r="K14" s="6">
        <f>VLOOKUP(A14,'C grupa '!$A$4:$S$39,19,FALSE)</f>
        <v>132</v>
      </c>
      <c r="L14" s="126"/>
      <c r="M14" s="120"/>
      <c r="N14" s="123"/>
    </row>
    <row r="15" spans="1:14" ht="13.5" customHeight="1">
      <c r="A15" s="57">
        <v>39</v>
      </c>
      <c r="B15" s="6">
        <f>VLOOKUP(A15,'C grupa '!$A$4:$S$39,3,FALSE)</f>
        <v>8</v>
      </c>
      <c r="C15" s="38" t="str">
        <f>VLOOKUP(A15,'C grupa '!$A$4:$S$39,4,FALSE)</f>
        <v>Никола Савић</v>
      </c>
      <c r="D15" s="6" t="str">
        <f t="shared" si="0"/>
        <v>Никола</v>
      </c>
      <c r="E15" s="6" t="str">
        <f t="shared" si="1"/>
        <v>Савић</v>
      </c>
      <c r="F15" s="86"/>
      <c r="G15" s="9" t="s">
        <v>34</v>
      </c>
      <c r="H15" s="117"/>
      <c r="I15" s="117"/>
      <c r="J15" s="117"/>
      <c r="K15" s="6">
        <f>VLOOKUP(A15,'C grupa '!$A$4:$S$39,19,FALSE)</f>
        <v>148</v>
      </c>
      <c r="L15" s="126"/>
      <c r="M15" s="120"/>
      <c r="N15" s="123"/>
    </row>
    <row r="16" spans="1:14" ht="13.5" customHeight="1" thickBot="1">
      <c r="A16" s="108">
        <v>40</v>
      </c>
      <c r="B16" s="17">
        <f>VLOOKUP(A16,'C grupa '!$A$4:$S$39,3,FALSE)</f>
        <v>44</v>
      </c>
      <c r="C16" s="42" t="str">
        <f>VLOOKUP(A16,'C grupa '!$A$4:$S$39,4,FALSE)</f>
        <v>Михајло Живановић</v>
      </c>
      <c r="D16" s="87" t="str">
        <f t="shared" si="0"/>
        <v>Михајло</v>
      </c>
      <c r="E16" s="87" t="str">
        <f t="shared" si="1"/>
        <v>Живановић</v>
      </c>
      <c r="F16" s="86"/>
      <c r="G16" s="18" t="s">
        <v>34</v>
      </c>
      <c r="H16" s="118"/>
      <c r="I16" s="118"/>
      <c r="J16" s="118"/>
      <c r="K16" s="17">
        <f>VLOOKUP(A16,'C grupa '!$A$4:$S$39,19,FALSE)</f>
        <v>133</v>
      </c>
      <c r="L16" s="127"/>
      <c r="M16" s="121"/>
      <c r="N16" s="124"/>
    </row>
    <row r="17" spans="1:14" ht="13.5" customHeight="1">
      <c r="A17" s="107">
        <v>5</v>
      </c>
      <c r="B17" s="14">
        <f>VLOOKUP(A17,'B grupa'!$A$4:$S$36,3,FALSE)</f>
        <v>15</v>
      </c>
      <c r="C17" s="41" t="str">
        <f>VLOOKUP(A17,'B grupa'!$A$4:$S$36,4,FALSE)</f>
        <v>Анђела Анђелковић</v>
      </c>
      <c r="D17" s="20" t="str">
        <f t="shared" si="0"/>
        <v>Анђела</v>
      </c>
      <c r="E17" s="20" t="str">
        <f t="shared" si="1"/>
        <v>Анђелковић</v>
      </c>
      <c r="F17" s="21"/>
      <c r="G17" s="22" t="s">
        <v>33</v>
      </c>
      <c r="H17" s="116" t="s">
        <v>7</v>
      </c>
      <c r="I17" s="116" t="s">
        <v>26</v>
      </c>
      <c r="J17" s="116" t="s">
        <v>38</v>
      </c>
      <c r="K17" s="14">
        <f>VLOOKUP(A17,'B grupa'!$A$4:$S$36,19,FALSE)</f>
        <v>157</v>
      </c>
      <c r="L17" s="119">
        <f>SUM(K17:K20)</f>
        <v>638</v>
      </c>
      <c r="M17" s="119">
        <f>SUM(K21:K24)</f>
        <v>669</v>
      </c>
      <c r="N17" s="122">
        <f>SUM(L17:M24)</f>
        <v>1307</v>
      </c>
    </row>
    <row r="18" spans="1:14" ht="13.5" customHeight="1">
      <c r="A18" s="57">
        <v>6</v>
      </c>
      <c r="B18" s="14">
        <f>VLOOKUP(A18,'B grupa'!$A$4:$S$36,3,FALSE)</f>
        <v>42</v>
      </c>
      <c r="C18" s="41" t="str">
        <f>VLOOKUP(A18,'B grupa'!$A$4:$S$36,4,FALSE)</f>
        <v>Сашка Марковић</v>
      </c>
      <c r="D18" s="6" t="str">
        <f t="shared" si="0"/>
        <v>Сашка</v>
      </c>
      <c r="E18" s="6" t="str">
        <f t="shared" si="1"/>
        <v>Марковић</v>
      </c>
      <c r="F18" s="15"/>
      <c r="G18" s="9" t="s">
        <v>33</v>
      </c>
      <c r="H18" s="117"/>
      <c r="I18" s="117"/>
      <c r="J18" s="117"/>
      <c r="K18" s="14">
        <f>VLOOKUP(A18,'B grupa'!$A$4:$S$36,19,FALSE)</f>
        <v>177</v>
      </c>
      <c r="L18" s="120"/>
      <c r="M18" s="120"/>
      <c r="N18" s="123"/>
    </row>
    <row r="19" spans="1:14" ht="13.5" customHeight="1">
      <c r="A19" s="57">
        <v>7</v>
      </c>
      <c r="B19" s="14">
        <f>VLOOKUP(A19,'B grupa'!$A$4:$S$36,3,FALSE)</f>
        <v>24</v>
      </c>
      <c r="C19" s="41" t="str">
        <f>VLOOKUP(A19,'B grupa'!$A$4:$S$36,4,FALSE)</f>
        <v>Дарко Дамњановић</v>
      </c>
      <c r="D19" s="6" t="str">
        <f t="shared" si="0"/>
        <v>Дарко</v>
      </c>
      <c r="E19" s="6" t="str">
        <f t="shared" si="1"/>
        <v>Дамњановић</v>
      </c>
      <c r="F19" s="15"/>
      <c r="G19" s="9" t="s">
        <v>33</v>
      </c>
      <c r="H19" s="117"/>
      <c r="I19" s="117"/>
      <c r="J19" s="117"/>
      <c r="K19" s="14">
        <f>VLOOKUP(A19,'B grupa'!$A$4:$S$36,19,FALSE)</f>
        <v>169</v>
      </c>
      <c r="L19" s="120"/>
      <c r="M19" s="120"/>
      <c r="N19" s="123"/>
    </row>
    <row r="20" spans="1:14" ht="13.5" customHeight="1">
      <c r="A20" s="57">
        <v>8</v>
      </c>
      <c r="B20" s="14">
        <f>VLOOKUP(A20,'B grupa'!$A$4:$S$36,3,FALSE)</f>
        <v>33</v>
      </c>
      <c r="C20" s="41" t="str">
        <f>VLOOKUP(A20,'B grupa'!$A$4:$S$36,4,FALSE)</f>
        <v>Стефан Судимац</v>
      </c>
      <c r="D20" s="6" t="str">
        <f t="shared" si="0"/>
        <v>Стефан</v>
      </c>
      <c r="E20" s="6" t="str">
        <f t="shared" si="1"/>
        <v>Судимац</v>
      </c>
      <c r="F20" s="15"/>
      <c r="G20" s="9" t="s">
        <v>33</v>
      </c>
      <c r="H20" s="117"/>
      <c r="I20" s="117"/>
      <c r="J20" s="117"/>
      <c r="K20" s="14">
        <f>VLOOKUP(A20,'B grupa'!$A$4:$S$36,19,FALSE)</f>
        <v>135</v>
      </c>
      <c r="L20" s="120"/>
      <c r="M20" s="120"/>
      <c r="N20" s="123"/>
    </row>
    <row r="21" spans="1:14" ht="13.5" customHeight="1">
      <c r="A21" s="57">
        <v>41</v>
      </c>
      <c r="B21" s="6">
        <f>VLOOKUP(A21,'C grupa '!$A$4:$S$39,3,FALSE)</f>
        <v>61</v>
      </c>
      <c r="C21" s="38" t="str">
        <f>VLOOKUP(A21,'C grupa '!$A$4:$S$39,4,FALSE)</f>
        <v>Анђела Маринковић</v>
      </c>
      <c r="D21" s="6" t="str">
        <f t="shared" si="0"/>
        <v>Анђела</v>
      </c>
      <c r="E21" s="6" t="str">
        <f t="shared" si="1"/>
        <v>Маринковић</v>
      </c>
      <c r="F21" s="6"/>
      <c r="G21" s="9" t="s">
        <v>34</v>
      </c>
      <c r="H21" s="117"/>
      <c r="I21" s="117"/>
      <c r="J21" s="117"/>
      <c r="K21" s="6">
        <f>VLOOKUP(A21,'C grupa '!$A$4:$S$39,19,FALSE)</f>
        <v>165</v>
      </c>
      <c r="L21" s="120"/>
      <c r="M21" s="120"/>
      <c r="N21" s="123"/>
    </row>
    <row r="22" spans="1:14" ht="13.5" customHeight="1">
      <c r="A22" s="57">
        <v>42</v>
      </c>
      <c r="B22" s="6">
        <f>VLOOKUP(A22,'C grupa '!$A$4:$S$39,3,FALSE)</f>
        <v>70</v>
      </c>
      <c r="C22" s="38" t="str">
        <f>VLOOKUP(A22,'C grupa '!$A$4:$S$39,4,FALSE)</f>
        <v>Дарија Судимац</v>
      </c>
      <c r="D22" s="6" t="str">
        <f t="shared" si="0"/>
        <v>Дарија</v>
      </c>
      <c r="E22" s="6" t="str">
        <f t="shared" si="1"/>
        <v>Судимац</v>
      </c>
      <c r="F22" s="6"/>
      <c r="G22" s="9" t="s">
        <v>34</v>
      </c>
      <c r="H22" s="117"/>
      <c r="I22" s="117"/>
      <c r="J22" s="117"/>
      <c r="K22" s="6">
        <f>VLOOKUP(A22,'C grupa '!$A$4:$S$39,19,FALSE)</f>
        <v>172</v>
      </c>
      <c r="L22" s="120"/>
      <c r="M22" s="120"/>
      <c r="N22" s="123"/>
    </row>
    <row r="23" spans="1:14" ht="13.5" customHeight="1">
      <c r="A23" s="57">
        <v>43</v>
      </c>
      <c r="B23" s="6">
        <f>VLOOKUP(A23,'C grupa '!$A$4:$S$39,3,FALSE)</f>
        <v>52</v>
      </c>
      <c r="C23" s="38" t="str">
        <f>VLOOKUP(A23,'C grupa '!$A$4:$S$39,4,FALSE)</f>
        <v>Тодор Ивановић</v>
      </c>
      <c r="D23" s="6" t="str">
        <f t="shared" si="0"/>
        <v>Тодор</v>
      </c>
      <c r="E23" s="6" t="str">
        <f t="shared" si="1"/>
        <v>Ивановић</v>
      </c>
      <c r="F23" s="6"/>
      <c r="G23" s="19" t="s">
        <v>34</v>
      </c>
      <c r="H23" s="117"/>
      <c r="I23" s="117"/>
      <c r="J23" s="117"/>
      <c r="K23" s="6">
        <f>VLOOKUP(A23,'C grupa '!$A$4:$S$39,19,FALSE)</f>
        <v>170</v>
      </c>
      <c r="L23" s="120"/>
      <c r="M23" s="120"/>
      <c r="N23" s="123"/>
    </row>
    <row r="24" spans="1:14" ht="13.5" customHeight="1" thickBot="1">
      <c r="A24" s="108">
        <v>44</v>
      </c>
      <c r="B24" s="6">
        <f>VLOOKUP(A24,'C grupa '!$A$4:$S$39,3,FALSE)</f>
        <v>6</v>
      </c>
      <c r="C24" s="42" t="str">
        <f>VLOOKUP(A24,'C grupa '!$A$4:$S$39,4,FALSE)</f>
        <v>Стефан Станковић</v>
      </c>
      <c r="D24" s="17" t="str">
        <f t="shared" si="0"/>
        <v>Стефан</v>
      </c>
      <c r="E24" s="17" t="str">
        <f t="shared" si="1"/>
        <v>Станковић</v>
      </c>
      <c r="F24" s="23"/>
      <c r="G24" s="18" t="s">
        <v>34</v>
      </c>
      <c r="H24" s="118"/>
      <c r="I24" s="118"/>
      <c r="J24" s="118"/>
      <c r="K24" s="17">
        <f>VLOOKUP(A24,'C grupa '!$A$4:$S$39,19,FALSE)</f>
        <v>162</v>
      </c>
      <c r="L24" s="121"/>
      <c r="M24" s="121"/>
      <c r="N24" s="124"/>
    </row>
    <row r="25" spans="1:14" ht="13.5" customHeight="1">
      <c r="A25" s="107">
        <v>9</v>
      </c>
      <c r="B25" s="20">
        <f>VLOOKUP(A25,'B grupa'!$A$4:$S$36,3,FALSE)</f>
        <v>59</v>
      </c>
      <c r="C25" s="41" t="str">
        <f>VLOOKUP(A25,'B grupa'!$A$4:$S$36,4,FALSE)</f>
        <v>Јана Дачковић</v>
      </c>
      <c r="D25" s="20" t="str">
        <f t="shared" si="0"/>
        <v>Јана</v>
      </c>
      <c r="E25" s="20" t="str">
        <f t="shared" si="1"/>
        <v>Дачковић</v>
      </c>
      <c r="F25" s="20"/>
      <c r="G25" s="22" t="s">
        <v>33</v>
      </c>
      <c r="H25" s="116" t="s">
        <v>10</v>
      </c>
      <c r="I25" s="116" t="s">
        <v>26</v>
      </c>
      <c r="J25" s="116" t="s">
        <v>28</v>
      </c>
      <c r="K25" s="14">
        <f>VLOOKUP(A25,'B grupa'!$A$4:$S$36,19,FALSE)</f>
        <v>157</v>
      </c>
      <c r="L25" s="119">
        <f>SUM(K25:K28)</f>
        <v>640</v>
      </c>
      <c r="M25" s="119">
        <f>SUM(K29:K32)</f>
        <v>699</v>
      </c>
      <c r="N25" s="122">
        <f>SUM(L25:M32)</f>
        <v>1339</v>
      </c>
    </row>
    <row r="26" spans="1:14" ht="13.5" customHeight="1">
      <c r="A26" s="57">
        <v>10</v>
      </c>
      <c r="B26" s="14">
        <f>VLOOKUP(A26,'B grupa'!$A$4:$S$36,3,FALSE)</f>
        <v>50</v>
      </c>
      <c r="C26" s="41" t="str">
        <f>VLOOKUP(A26,'B grupa'!$A$4:$S$36,4,FALSE)</f>
        <v>Катарина Јеремић</v>
      </c>
      <c r="D26" s="6" t="str">
        <f t="shared" si="0"/>
        <v>Катарина</v>
      </c>
      <c r="E26" s="6" t="str">
        <f t="shared" si="1"/>
        <v>Јеремић</v>
      </c>
      <c r="F26" s="6"/>
      <c r="G26" s="9" t="s">
        <v>33</v>
      </c>
      <c r="H26" s="117"/>
      <c r="I26" s="117"/>
      <c r="J26" s="117"/>
      <c r="K26" s="14">
        <f>VLOOKUP(A26,'B grupa'!$A$4:$S$36,19,FALSE)</f>
        <v>164</v>
      </c>
      <c r="L26" s="120"/>
      <c r="M26" s="120"/>
      <c r="N26" s="123"/>
    </row>
    <row r="27" spans="1:14" ht="13.5" customHeight="1">
      <c r="A27" s="57">
        <v>11</v>
      </c>
      <c r="B27" s="14">
        <f>VLOOKUP(A27,'B grupa'!$A$4:$S$36,3,FALSE)</f>
        <v>40</v>
      </c>
      <c r="C27" s="41" t="str">
        <f>VLOOKUP(A27,'B grupa'!$A$4:$S$36,4,FALSE)</f>
        <v>Сергеј Рисовић</v>
      </c>
      <c r="D27" s="6" t="str">
        <f t="shared" si="0"/>
        <v>Сергеј</v>
      </c>
      <c r="E27" s="6" t="str">
        <f t="shared" si="1"/>
        <v>Рисовић</v>
      </c>
      <c r="F27" s="6"/>
      <c r="G27" s="9" t="s">
        <v>33</v>
      </c>
      <c r="H27" s="117"/>
      <c r="I27" s="117"/>
      <c r="J27" s="117"/>
      <c r="K27" s="14">
        <f>VLOOKUP(A27,'B grupa'!$A$4:$S$36,19,FALSE)</f>
        <v>140</v>
      </c>
      <c r="L27" s="120"/>
      <c r="M27" s="120"/>
      <c r="N27" s="123"/>
    </row>
    <row r="28" spans="1:14" ht="13.5" customHeight="1">
      <c r="A28" s="57">
        <v>12</v>
      </c>
      <c r="B28" s="14">
        <f>VLOOKUP(A28,'B grupa'!$A$4:$S$36,3,FALSE)</f>
        <v>68</v>
      </c>
      <c r="C28" s="41" t="str">
        <f>VLOOKUP(A28,'B grupa'!$A$4:$S$36,4,FALSE)</f>
        <v>Павле Старинац</v>
      </c>
      <c r="D28" s="6" t="str">
        <f t="shared" si="0"/>
        <v>Павле</v>
      </c>
      <c r="E28" s="6" t="str">
        <f t="shared" si="1"/>
        <v>Старинац</v>
      </c>
      <c r="F28" s="6"/>
      <c r="G28" s="9" t="s">
        <v>33</v>
      </c>
      <c r="H28" s="117"/>
      <c r="I28" s="117"/>
      <c r="J28" s="117"/>
      <c r="K28" s="14">
        <f>VLOOKUP(A28,'B grupa'!$A$4:$S$36,19,FALSE)</f>
        <v>179</v>
      </c>
      <c r="L28" s="120"/>
      <c r="M28" s="120"/>
      <c r="N28" s="123"/>
    </row>
    <row r="29" spans="1:14" ht="13.5" customHeight="1">
      <c r="A29" s="57">
        <v>45</v>
      </c>
      <c r="B29" s="6">
        <f>VLOOKUP(A29,'C grupa '!$A$4:$S$39,3,FALSE)</f>
        <v>4</v>
      </c>
      <c r="C29" s="38" t="str">
        <f>VLOOKUP(A29,'C grupa '!$A$4:$S$39,4,FALSE)</f>
        <v>Анастасија Вулић</v>
      </c>
      <c r="D29" s="6" t="str">
        <f>LEFT(C29,FIND(" ",C29)-1)</f>
        <v>Анастасија</v>
      </c>
      <c r="E29" s="6" t="str">
        <f>MID(C29,LEN(D29)+2,100)</f>
        <v>Вулић</v>
      </c>
      <c r="F29" s="6"/>
      <c r="G29" s="19" t="s">
        <v>34</v>
      </c>
      <c r="H29" s="117"/>
      <c r="I29" s="117"/>
      <c r="J29" s="117"/>
      <c r="K29" s="6">
        <f>VLOOKUP(A29,'C grupa '!$A$4:$S$39,19,FALSE)</f>
        <v>182</v>
      </c>
      <c r="L29" s="120"/>
      <c r="M29" s="120"/>
      <c r="N29" s="123"/>
    </row>
    <row r="30" spans="1:14" ht="13.5" customHeight="1">
      <c r="A30" s="57">
        <v>46</v>
      </c>
      <c r="B30" s="6">
        <f>VLOOKUP(A30,'C grupa '!$A$4:$S$39,3,FALSE)</f>
        <v>13</v>
      </c>
      <c r="C30" s="38" t="str">
        <f>VLOOKUP(A30,'C grupa '!$A$4:$S$39,4,FALSE)</f>
        <v>Никола Рилак</v>
      </c>
      <c r="D30" s="6" t="str">
        <f t="shared" si="0"/>
        <v>Никола</v>
      </c>
      <c r="E30" s="6" t="str">
        <f t="shared" si="1"/>
        <v>Рилак</v>
      </c>
      <c r="F30" s="6"/>
      <c r="G30" s="19" t="s">
        <v>34</v>
      </c>
      <c r="H30" s="117"/>
      <c r="I30" s="117"/>
      <c r="J30" s="117"/>
      <c r="K30" s="6">
        <f>VLOOKUP(A30,'C grupa '!$A$4:$S$39,19,FALSE)</f>
        <v>198</v>
      </c>
      <c r="L30" s="120"/>
      <c r="M30" s="120"/>
      <c r="N30" s="123"/>
    </row>
    <row r="31" spans="1:14" ht="13.5" customHeight="1">
      <c r="A31" s="57">
        <v>47</v>
      </c>
      <c r="B31" s="6">
        <f>VLOOKUP(A31,'C grupa '!$A$4:$S$39,3,FALSE)</f>
        <v>31</v>
      </c>
      <c r="C31" s="38" t="str">
        <f>VLOOKUP(A31,'C grupa '!$A$4:$S$39,4,FALSE)</f>
        <v>Неда Савић</v>
      </c>
      <c r="D31" s="6" t="str">
        <f t="shared" si="0"/>
        <v>Неда</v>
      </c>
      <c r="E31" s="6" t="str">
        <f t="shared" si="1"/>
        <v>Савић</v>
      </c>
      <c r="F31" s="6"/>
      <c r="G31" s="19" t="s">
        <v>34</v>
      </c>
      <c r="H31" s="117"/>
      <c r="I31" s="117"/>
      <c r="J31" s="117"/>
      <c r="K31" s="6">
        <f>VLOOKUP(A31,'C grupa '!$A$4:$S$39,19,FALSE)</f>
        <v>149</v>
      </c>
      <c r="L31" s="120"/>
      <c r="M31" s="120"/>
      <c r="N31" s="123"/>
    </row>
    <row r="32" spans="1:14" ht="13.5" customHeight="1" thickBot="1">
      <c r="A32" s="108">
        <v>48</v>
      </c>
      <c r="B32" s="17">
        <f>VLOOKUP(A32,'C grupa '!$A$4:$S$39,3,FALSE)</f>
        <v>22</v>
      </c>
      <c r="C32" s="42" t="str">
        <f>VLOOKUP(A32,'C grupa '!$A$4:$S$39,4,FALSE)</f>
        <v>Павле Брковић</v>
      </c>
      <c r="D32" s="17" t="str">
        <f>LEFT(C32,FIND(" ",C32)-1)</f>
        <v>Павле</v>
      </c>
      <c r="E32" s="17" t="str">
        <f>MID(C32,LEN(D32)+2,100)</f>
        <v>Брковић</v>
      </c>
      <c r="F32" s="17"/>
      <c r="G32" s="18" t="s">
        <v>34</v>
      </c>
      <c r="H32" s="118"/>
      <c r="I32" s="118"/>
      <c r="J32" s="118"/>
      <c r="K32" s="17">
        <f>VLOOKUP(A32,'C grupa '!$A$4:$S$39,19,FALSE)</f>
        <v>170</v>
      </c>
      <c r="L32" s="121"/>
      <c r="M32" s="121"/>
      <c r="N32" s="124"/>
    </row>
    <row r="33" spans="1:14" ht="13.5" customHeight="1">
      <c r="A33" s="107">
        <v>13</v>
      </c>
      <c r="B33" s="14">
        <f>VLOOKUP(A33,'B grupa'!$A$4:$S$36,3,FALSE)</f>
        <v>43</v>
      </c>
      <c r="C33" s="41" t="str">
        <f>VLOOKUP(A33,'B grupa'!$A$4:$S$36,4,FALSE)</f>
        <v>Maтеја Драгић</v>
      </c>
      <c r="D33" s="20" t="str">
        <f t="shared" si="0"/>
        <v>Maтеја</v>
      </c>
      <c r="E33" s="20" t="str">
        <f t="shared" si="1"/>
        <v>Драгић</v>
      </c>
      <c r="F33" s="14"/>
      <c r="G33" s="9" t="s">
        <v>33</v>
      </c>
      <c r="H33" s="116" t="s">
        <v>8</v>
      </c>
      <c r="I33" s="116" t="s">
        <v>39</v>
      </c>
      <c r="J33" s="116" t="s">
        <v>49</v>
      </c>
      <c r="K33" s="14">
        <f>VLOOKUP(A33,'B grupa'!$A$4:$S$36,19,FALSE)</f>
        <v>146</v>
      </c>
      <c r="L33" s="119">
        <f>SUM(K33:K36)</f>
        <v>476</v>
      </c>
      <c r="M33" s="119">
        <f>SUM(K37:K40)</f>
        <v>522</v>
      </c>
      <c r="N33" s="122">
        <f>SUM(L33:M40)</f>
        <v>998</v>
      </c>
    </row>
    <row r="34" spans="1:14" ht="13.5" customHeight="1">
      <c r="A34" s="57">
        <v>14</v>
      </c>
      <c r="B34" s="14">
        <f>VLOOKUP(A34,'B grupa'!$A$4:$S$36,3,FALSE)</f>
        <v>53</v>
      </c>
      <c r="C34" s="41" t="str">
        <f>VLOOKUP(A34,'B grupa'!$A$4:$S$36,4,FALSE)</f>
        <v>Анђела Драгач</v>
      </c>
      <c r="D34" s="6" t="str">
        <f t="shared" si="0"/>
        <v>Анђела</v>
      </c>
      <c r="E34" s="6" t="str">
        <f t="shared" si="1"/>
        <v>Драгач</v>
      </c>
      <c r="F34" s="6"/>
      <c r="G34" s="9" t="s">
        <v>33</v>
      </c>
      <c r="H34" s="117"/>
      <c r="I34" s="117"/>
      <c r="J34" s="117"/>
      <c r="K34" s="14">
        <f>VLOOKUP(A34,'B grupa'!$A$4:$S$36,19,FALSE)</f>
        <v>96</v>
      </c>
      <c r="L34" s="120"/>
      <c r="M34" s="120"/>
      <c r="N34" s="123"/>
    </row>
    <row r="35" spans="1:14" ht="13.5" customHeight="1">
      <c r="A35" s="57">
        <v>15</v>
      </c>
      <c r="B35" s="14">
        <f>VLOOKUP(A35,'B grupa'!$A$4:$S$36,3,FALSE)</f>
        <v>62</v>
      </c>
      <c r="C35" s="41" t="str">
        <f>VLOOKUP(A35,'B grupa'!$A$4:$S$36,4,FALSE)</f>
        <v>Вељко Ђокић</v>
      </c>
      <c r="D35" s="6" t="str">
        <f t="shared" si="0"/>
        <v>Вељко</v>
      </c>
      <c r="E35" s="6" t="str">
        <f t="shared" si="1"/>
        <v>Ђокић</v>
      </c>
      <c r="F35" s="6"/>
      <c r="G35" s="9" t="s">
        <v>33</v>
      </c>
      <c r="H35" s="117"/>
      <c r="I35" s="117"/>
      <c r="J35" s="117"/>
      <c r="K35" s="14">
        <f>VLOOKUP(A35,'B grupa'!$A$4:$S$36,19,FALSE)</f>
        <v>107</v>
      </c>
      <c r="L35" s="120"/>
      <c r="M35" s="120"/>
      <c r="N35" s="123"/>
    </row>
    <row r="36" spans="1:14" ht="13.5" customHeight="1">
      <c r="A36" s="57">
        <v>16</v>
      </c>
      <c r="B36" s="14">
        <f>VLOOKUP(A36,'B grupa'!$A$4:$S$36,3,FALSE)</f>
        <v>71</v>
      </c>
      <c r="C36" s="41" t="str">
        <f>VLOOKUP(A36,'B grupa'!$A$4:$S$36,4,FALSE)</f>
        <v>Ива Рутић</v>
      </c>
      <c r="D36" s="6" t="str">
        <f t="shared" si="0"/>
        <v>Ива</v>
      </c>
      <c r="E36" s="6" t="str">
        <f t="shared" si="1"/>
        <v>Рутић</v>
      </c>
      <c r="F36" s="6"/>
      <c r="G36" s="9" t="s">
        <v>33</v>
      </c>
      <c r="H36" s="117"/>
      <c r="I36" s="117"/>
      <c r="J36" s="117"/>
      <c r="K36" s="14">
        <f>VLOOKUP(A36,'B grupa'!$A$4:$S$36,19,FALSE)</f>
        <v>127</v>
      </c>
      <c r="L36" s="120"/>
      <c r="M36" s="120"/>
      <c r="N36" s="123"/>
    </row>
    <row r="37" spans="1:14" ht="13.5" customHeight="1">
      <c r="A37" s="57">
        <v>49</v>
      </c>
      <c r="B37" s="6">
        <f>VLOOKUP(A37,'C grupa '!$A$4:$S$39,3,FALSE)</f>
        <v>7</v>
      </c>
      <c r="C37" s="40" t="str">
        <f>VLOOKUP(A37,'C grupa '!$A$4:$S$39,4,FALSE)</f>
        <v>Огњен Карајовић</v>
      </c>
      <c r="D37" s="6" t="str">
        <f t="shared" si="0"/>
        <v>Огњен</v>
      </c>
      <c r="E37" s="6" t="str">
        <f t="shared" si="1"/>
        <v>Карајовић</v>
      </c>
      <c r="F37" s="6"/>
      <c r="G37" s="19" t="s">
        <v>34</v>
      </c>
      <c r="H37" s="117"/>
      <c r="I37" s="117"/>
      <c r="J37" s="117"/>
      <c r="K37" s="6">
        <f>VLOOKUP(A37,'C grupa '!$A$4:$S$39,19,FALSE)</f>
        <v>148</v>
      </c>
      <c r="L37" s="120"/>
      <c r="M37" s="120"/>
      <c r="N37" s="123"/>
    </row>
    <row r="38" spans="1:14" ht="13.5" customHeight="1">
      <c r="A38" s="57">
        <v>50</v>
      </c>
      <c r="B38" s="6">
        <f>VLOOKUP(A38,'C grupa '!$A$4:$S$39,3,FALSE)</f>
        <v>25</v>
      </c>
      <c r="C38" s="40" t="str">
        <f>VLOOKUP(A38,'C grupa '!$A$4:$S$39,4,FALSE)</f>
        <v>Димитрије Здравковић</v>
      </c>
      <c r="D38" s="6" t="str">
        <f t="shared" si="0"/>
        <v>Димитрије</v>
      </c>
      <c r="E38" s="6" t="str">
        <f t="shared" si="1"/>
        <v>Здравковић</v>
      </c>
      <c r="F38" s="6"/>
      <c r="G38" s="19" t="s">
        <v>34</v>
      </c>
      <c r="H38" s="117"/>
      <c r="I38" s="117"/>
      <c r="J38" s="117"/>
      <c r="K38" s="6">
        <f>VLOOKUP(A38,'C grupa '!$A$4:$S$39,19,FALSE)</f>
        <v>123</v>
      </c>
      <c r="L38" s="120"/>
      <c r="M38" s="120"/>
      <c r="N38" s="123"/>
    </row>
    <row r="39" spans="1:14" ht="13.5" customHeight="1">
      <c r="A39" s="57">
        <v>51</v>
      </c>
      <c r="B39" s="6">
        <f>VLOOKUP(A39,'C grupa '!$A$4:$S$39,3,FALSE)</f>
        <v>34</v>
      </c>
      <c r="C39" s="40" t="str">
        <f>VLOOKUP(A39,'C grupa '!$A$4:$S$39,4,FALSE)</f>
        <v>Анастасија Здравковић</v>
      </c>
      <c r="D39" s="6" t="str">
        <f t="shared" si="0"/>
        <v>Анастасија</v>
      </c>
      <c r="E39" s="6" t="str">
        <f t="shared" si="1"/>
        <v>Здравковић</v>
      </c>
      <c r="F39" s="6"/>
      <c r="G39" s="19" t="s">
        <v>34</v>
      </c>
      <c r="H39" s="117"/>
      <c r="I39" s="117"/>
      <c r="J39" s="117"/>
      <c r="K39" s="6">
        <f>VLOOKUP(A39,'C grupa '!$A$4:$S$39,19,FALSE)</f>
        <v>105</v>
      </c>
      <c r="L39" s="120"/>
      <c r="M39" s="120"/>
      <c r="N39" s="123"/>
    </row>
    <row r="40" spans="1:14" ht="13.5" customHeight="1" thickBot="1">
      <c r="A40" s="108">
        <v>52</v>
      </c>
      <c r="B40" s="33">
        <f>VLOOKUP(A40,'C grupa '!$A$4:$S$39,3,FALSE)</f>
        <v>16</v>
      </c>
      <c r="C40" s="43" t="str">
        <f>VLOOKUP(A40,'C grupa '!$A$4:$S$39,4,FALSE)</f>
        <v>Сара Јаковљевић</v>
      </c>
      <c r="D40" s="17" t="str">
        <f t="shared" si="0"/>
        <v>Сара</v>
      </c>
      <c r="E40" s="33" t="str">
        <f t="shared" si="1"/>
        <v>Јаковљевић</v>
      </c>
      <c r="F40" s="33"/>
      <c r="G40" s="18" t="s">
        <v>34</v>
      </c>
      <c r="H40" s="118"/>
      <c r="I40" s="118"/>
      <c r="J40" s="118"/>
      <c r="K40" s="17">
        <f>VLOOKUP(A40,'C grupa '!$A$4:$S$39,19,FALSE)</f>
        <v>146</v>
      </c>
      <c r="L40" s="121"/>
      <c r="M40" s="121"/>
      <c r="N40" s="124"/>
    </row>
    <row r="41" spans="1:14" s="35" customFormat="1" ht="13.5" customHeight="1">
      <c r="A41" s="107">
        <v>17</v>
      </c>
      <c r="B41" s="37">
        <f>VLOOKUP(A41,'B grupa'!$A$4:$S$36,3,FALSE)</f>
        <v>23</v>
      </c>
      <c r="C41" s="39" t="str">
        <f>VLOOKUP(A41,'B grupa'!$A$4:$S$36,4,FALSE)</f>
        <v>Јована Милојевић   </v>
      </c>
      <c r="D41" s="14" t="str">
        <f aca="true" t="shared" si="2" ref="D41:D64">LEFT(C41,FIND(" ",C41)-1)</f>
        <v>Јована</v>
      </c>
      <c r="E41" s="37" t="str">
        <f aca="true" t="shared" si="3" ref="E41:E64">MID(C41,LEN(D41)+2,100)</f>
        <v>Милојевић   </v>
      </c>
      <c r="F41" s="26"/>
      <c r="G41" s="34" t="s">
        <v>33</v>
      </c>
      <c r="H41" s="128" t="s">
        <v>40</v>
      </c>
      <c r="I41" s="131" t="s">
        <v>41</v>
      </c>
      <c r="J41" s="131" t="s">
        <v>59</v>
      </c>
      <c r="K41" s="14">
        <f>VLOOKUP(A41,'B grupa'!$A$4:$S$36,19,FALSE)</f>
        <v>144</v>
      </c>
      <c r="L41" s="138">
        <f>SUM(K41:K44)</f>
        <v>474</v>
      </c>
      <c r="M41" s="138">
        <f>SUM(K45:K48)</f>
        <v>647</v>
      </c>
      <c r="N41" s="137">
        <f>SUM(L41:M48)</f>
        <v>1121</v>
      </c>
    </row>
    <row r="42" spans="1:14" s="1" customFormat="1" ht="13.5" customHeight="1">
      <c r="A42" s="57">
        <v>18</v>
      </c>
      <c r="B42" s="6">
        <f>VLOOKUP(A42,'B grupa'!$A$4:$S$36,3,FALSE)</f>
        <v>69</v>
      </c>
      <c r="C42" s="39" t="str">
        <f>VLOOKUP(A42,'B grupa'!$A$4:$S$36,4,FALSE)</f>
        <v>Милица Ваљаревић</v>
      </c>
      <c r="D42" s="6" t="str">
        <f t="shared" si="2"/>
        <v>Милица</v>
      </c>
      <c r="E42" s="6" t="str">
        <f t="shared" si="3"/>
        <v>Ваљаревић</v>
      </c>
      <c r="F42" s="32"/>
      <c r="G42" s="34" t="s">
        <v>33</v>
      </c>
      <c r="H42" s="129"/>
      <c r="I42" s="132"/>
      <c r="J42" s="132"/>
      <c r="K42" s="6">
        <f>VLOOKUP(A42,'B grupa'!$A$4:$S$36,19,FALSE)</f>
        <v>101</v>
      </c>
      <c r="L42" s="120"/>
      <c r="M42" s="120"/>
      <c r="N42" s="123"/>
    </row>
    <row r="43" spans="1:14" s="1" customFormat="1" ht="13.5" customHeight="1">
      <c r="A43" s="57">
        <v>19</v>
      </c>
      <c r="B43" s="6">
        <f>VLOOKUP(A43,'B grupa'!$A$4:$S$36,3,FALSE)</f>
        <v>60</v>
      </c>
      <c r="C43" s="39" t="str">
        <f>VLOOKUP(A43,'B grupa'!$A$4:$S$36,4,FALSE)</f>
        <v>Александар Алексић</v>
      </c>
      <c r="D43" s="6" t="str">
        <f t="shared" si="2"/>
        <v>Александар</v>
      </c>
      <c r="E43" s="6" t="str">
        <f t="shared" si="3"/>
        <v>Алексић</v>
      </c>
      <c r="F43" s="32"/>
      <c r="G43" s="34" t="s">
        <v>33</v>
      </c>
      <c r="H43" s="129"/>
      <c r="I43" s="132"/>
      <c r="J43" s="132"/>
      <c r="K43" s="6">
        <f>VLOOKUP(A43,'B grupa'!$A$4:$S$36,19,FALSE)</f>
        <v>134</v>
      </c>
      <c r="L43" s="120"/>
      <c r="M43" s="120"/>
      <c r="N43" s="123"/>
    </row>
    <row r="44" spans="1:14" s="1" customFormat="1" ht="13.5" customHeight="1">
      <c r="A44" s="57">
        <v>20</v>
      </c>
      <c r="B44" s="6">
        <f>VLOOKUP(A44,'B grupa'!$A$4:$S$36,3,FALSE)</f>
        <v>51</v>
      </c>
      <c r="C44" s="39" t="str">
        <f>VLOOKUP(A44,'B grupa'!$A$4:$S$36,4,FALSE)</f>
        <v>Срђан Илић  </v>
      </c>
      <c r="D44" s="14" t="str">
        <f t="shared" si="2"/>
        <v>Срђан</v>
      </c>
      <c r="E44" s="14" t="str">
        <f t="shared" si="3"/>
        <v>Илић  </v>
      </c>
      <c r="F44" s="32"/>
      <c r="G44" s="34" t="s">
        <v>33</v>
      </c>
      <c r="H44" s="129"/>
      <c r="I44" s="132"/>
      <c r="J44" s="132"/>
      <c r="K44" s="6">
        <f>VLOOKUP(A44,'B grupa'!$A$4:$S$36,19,FALSE)</f>
        <v>95</v>
      </c>
      <c r="L44" s="120"/>
      <c r="M44" s="120"/>
      <c r="N44" s="123"/>
    </row>
    <row r="45" spans="1:14" s="1" customFormat="1" ht="13.5" customHeight="1">
      <c r="A45" s="57">
        <v>53</v>
      </c>
      <c r="B45" s="6">
        <f>VLOOKUP(A45,'C grupa '!$A$4:$S$39,3,FALSE)</f>
        <v>41</v>
      </c>
      <c r="C45" s="40" t="str">
        <f>VLOOKUP(A45,'C grupa '!$A$4:$S$39,4,FALSE)</f>
        <v>Анђела Милојевић</v>
      </c>
      <c r="D45" s="6" t="str">
        <f t="shared" si="2"/>
        <v>Анђела</v>
      </c>
      <c r="E45" s="6" t="str">
        <f t="shared" si="3"/>
        <v>Милојевић</v>
      </c>
      <c r="F45" s="10"/>
      <c r="G45" s="19" t="s">
        <v>34</v>
      </c>
      <c r="H45" s="129"/>
      <c r="I45" s="132"/>
      <c r="J45" s="129"/>
      <c r="K45" s="6">
        <f>VLOOKUP(A45,'C grupa '!$A$4:$S$39,19,FALSE)</f>
        <v>167</v>
      </c>
      <c r="L45" s="120"/>
      <c r="M45" s="120"/>
      <c r="N45" s="123"/>
    </row>
    <row r="46" spans="1:14" s="1" customFormat="1" ht="13.5" customHeight="1">
      <c r="A46" s="57">
        <v>54</v>
      </c>
      <c r="B46" s="6">
        <f>VLOOKUP(A46,'C grupa '!$A$4:$S$39,3,FALSE)</f>
        <v>32</v>
      </c>
      <c r="C46" s="40" t="str">
        <f>VLOOKUP(A46,'C grupa '!$A$4:$S$39,4,FALSE)</f>
        <v>Мина Гајић</v>
      </c>
      <c r="D46" s="6" t="str">
        <f t="shared" si="2"/>
        <v>Мина</v>
      </c>
      <c r="E46" s="6" t="str">
        <f t="shared" si="3"/>
        <v>Гајић</v>
      </c>
      <c r="F46" s="10"/>
      <c r="G46" s="19" t="s">
        <v>34</v>
      </c>
      <c r="H46" s="129"/>
      <c r="I46" s="132"/>
      <c r="J46" s="129"/>
      <c r="K46" s="6">
        <f>VLOOKUP(A46,'C grupa '!$A$4:$S$39,19,FALSE)</f>
        <v>157</v>
      </c>
      <c r="L46" s="120"/>
      <c r="M46" s="120"/>
      <c r="N46" s="123"/>
    </row>
    <row r="47" spans="1:14" s="1" customFormat="1" ht="13.5" customHeight="1">
      <c r="A47" s="57">
        <v>55</v>
      </c>
      <c r="B47" s="6">
        <f>VLOOKUP(A47,'C grupa '!$A$4:$S$39,3,FALSE)</f>
        <v>5</v>
      </c>
      <c r="C47" s="40" t="str">
        <f>VLOOKUP(A47,'C grupa '!$A$4:$S$39,4,FALSE)</f>
        <v>Ђорђе Панић</v>
      </c>
      <c r="D47" s="6" t="str">
        <f t="shared" si="2"/>
        <v>Ђорђе</v>
      </c>
      <c r="E47" s="6" t="str">
        <f t="shared" si="3"/>
        <v>Панић</v>
      </c>
      <c r="F47" s="10"/>
      <c r="G47" s="19" t="s">
        <v>34</v>
      </c>
      <c r="H47" s="129"/>
      <c r="I47" s="132"/>
      <c r="J47" s="129"/>
      <c r="K47" s="6">
        <f>VLOOKUP(A47,'C grupa '!$A$4:$S$39,19,FALSE)</f>
        <v>168</v>
      </c>
      <c r="L47" s="120"/>
      <c r="M47" s="120"/>
      <c r="N47" s="123"/>
    </row>
    <row r="48" spans="1:14" s="36" customFormat="1" ht="13.5" customHeight="1" thickBot="1">
      <c r="A48" s="108">
        <v>56</v>
      </c>
      <c r="B48" s="17">
        <f>VLOOKUP(A48,'C grupa '!$A$4:$S$39,3,FALSE)</f>
        <v>14</v>
      </c>
      <c r="C48" s="43" t="str">
        <f>VLOOKUP(A48,'C grupa '!$A$4:$S$39,4,FALSE)</f>
        <v>Никола Живковић</v>
      </c>
      <c r="D48" s="17" t="str">
        <f t="shared" si="2"/>
        <v>Никола</v>
      </c>
      <c r="E48" s="17" t="str">
        <f t="shared" si="3"/>
        <v>Живковић</v>
      </c>
      <c r="F48" s="25"/>
      <c r="G48" s="18" t="s">
        <v>34</v>
      </c>
      <c r="H48" s="130"/>
      <c r="I48" s="133"/>
      <c r="J48" s="130"/>
      <c r="K48" s="17">
        <f>VLOOKUP(A48,'C grupa '!$A$4:$S$39,19,FALSE)</f>
        <v>155</v>
      </c>
      <c r="L48" s="121"/>
      <c r="M48" s="121"/>
      <c r="N48" s="124"/>
    </row>
    <row r="49" spans="1:14" s="1" customFormat="1" ht="13.5" customHeight="1">
      <c r="A49" s="107">
        <v>21</v>
      </c>
      <c r="B49" s="14">
        <f>VLOOKUP(A49,'B grupa'!$A$4:$S$36,3,FALSE)</f>
        <v>12</v>
      </c>
      <c r="C49" s="39" t="str">
        <f>VLOOKUP(A49,'B grupa'!$A$4:$S$36,4,FALSE)</f>
        <v>Михајло Ђуровић</v>
      </c>
      <c r="D49" s="14" t="str">
        <f t="shared" si="2"/>
        <v>Михајло</v>
      </c>
      <c r="E49" s="14" t="str">
        <f t="shared" si="3"/>
        <v>Ђуровић</v>
      </c>
      <c r="F49" s="14"/>
      <c r="G49" s="34" t="s">
        <v>33</v>
      </c>
      <c r="H49" s="116" t="s">
        <v>9</v>
      </c>
      <c r="I49" s="116" t="s">
        <v>26</v>
      </c>
      <c r="J49" s="116" t="s">
        <v>27</v>
      </c>
      <c r="K49" s="14">
        <f>VLOOKUP(A49,'B grupa'!$A$4:$S$36,19,FALSE)</f>
        <v>175</v>
      </c>
      <c r="L49" s="119">
        <f>SUM(K49:K52)</f>
        <v>622</v>
      </c>
      <c r="M49" s="119">
        <f>SUM(K53:K56)</f>
        <v>671</v>
      </c>
      <c r="N49" s="122">
        <f>SUM(L49:M56)</f>
        <v>1293</v>
      </c>
    </row>
    <row r="50" spans="1:14" s="1" customFormat="1" ht="13.5" customHeight="1">
      <c r="A50" s="57">
        <v>22</v>
      </c>
      <c r="B50" s="14">
        <f>VLOOKUP(A50,'B grupa'!$A$4:$S$36,3,FALSE)</f>
        <v>39</v>
      </c>
      <c r="C50" s="39" t="str">
        <f>VLOOKUP(A50,'B grupa'!$A$4:$S$36,4,FALSE)</f>
        <v>Лазар Мандара</v>
      </c>
      <c r="D50" s="6" t="str">
        <f t="shared" si="2"/>
        <v>Лазар</v>
      </c>
      <c r="E50" s="6" t="str">
        <f t="shared" si="3"/>
        <v>Мандара</v>
      </c>
      <c r="F50" s="6"/>
      <c r="G50" s="9" t="s">
        <v>33</v>
      </c>
      <c r="H50" s="117"/>
      <c r="I50" s="117"/>
      <c r="J50" s="117"/>
      <c r="K50" s="14">
        <f>VLOOKUP(A50,'B grupa'!$A$4:$S$36,19,FALSE)</f>
        <v>153</v>
      </c>
      <c r="L50" s="120"/>
      <c r="M50" s="120"/>
      <c r="N50" s="123"/>
    </row>
    <row r="51" spans="1:14" s="1" customFormat="1" ht="13.5" customHeight="1">
      <c r="A51" s="57">
        <v>23</v>
      </c>
      <c r="B51" s="14">
        <f>VLOOKUP(A51,'B grupa'!$A$4:$S$36,3,FALSE)</f>
        <v>49</v>
      </c>
      <c r="C51" s="39" t="str">
        <f>VLOOKUP(A51,'B grupa'!$A$4:$S$36,4,FALSE)</f>
        <v>Јана Илић</v>
      </c>
      <c r="D51" s="6" t="str">
        <f t="shared" si="2"/>
        <v>Јана</v>
      </c>
      <c r="E51" s="6" t="str">
        <f t="shared" si="3"/>
        <v>Илић</v>
      </c>
      <c r="F51" s="6"/>
      <c r="G51" s="9" t="s">
        <v>33</v>
      </c>
      <c r="H51" s="117"/>
      <c r="I51" s="117"/>
      <c r="J51" s="117"/>
      <c r="K51" s="14">
        <f>VLOOKUP(A51,'B grupa'!$A$4:$S$36,19,FALSE)</f>
        <v>147</v>
      </c>
      <c r="L51" s="120"/>
      <c r="M51" s="120"/>
      <c r="N51" s="123"/>
    </row>
    <row r="52" spans="1:14" s="1" customFormat="1" ht="13.5" customHeight="1">
      <c r="A52" s="57">
        <v>24</v>
      </c>
      <c r="B52" s="14">
        <f>VLOOKUP(A52,'B grupa'!$A$4:$S$36,3,FALSE)</f>
        <v>58</v>
      </c>
      <c r="C52" s="39" t="str">
        <f>VLOOKUP(A52,'B grupa'!$A$4:$S$36,4,FALSE)</f>
        <v>Ана Недић</v>
      </c>
      <c r="D52" s="6" t="str">
        <f t="shared" si="2"/>
        <v>Ана</v>
      </c>
      <c r="E52" s="6" t="str">
        <f t="shared" si="3"/>
        <v>Недић</v>
      </c>
      <c r="F52" s="6"/>
      <c r="G52" s="9" t="s">
        <v>33</v>
      </c>
      <c r="H52" s="117"/>
      <c r="I52" s="117"/>
      <c r="J52" s="117"/>
      <c r="K52" s="14">
        <f>VLOOKUP(A52,'B grupa'!$A$4:$S$36,19,FALSE)</f>
        <v>147</v>
      </c>
      <c r="L52" s="120"/>
      <c r="M52" s="120"/>
      <c r="N52" s="123"/>
    </row>
    <row r="53" spans="1:14" s="1" customFormat="1" ht="13.5" customHeight="1">
      <c r="A53" s="57">
        <v>57</v>
      </c>
      <c r="B53" s="6">
        <f>VLOOKUP(A53,'C grupa '!$A$4:$S$39,3,FALSE)</f>
        <v>21</v>
      </c>
      <c r="C53" s="40" t="str">
        <f>VLOOKUP(A53,'C grupa '!$A$4:$S$39,4,FALSE)</f>
        <v>Бранислав Смиљковић</v>
      </c>
      <c r="D53" s="6" t="str">
        <f t="shared" si="2"/>
        <v>Бранислав</v>
      </c>
      <c r="E53" s="6" t="str">
        <f t="shared" si="3"/>
        <v>Смиљковић</v>
      </c>
      <c r="F53" s="8"/>
      <c r="G53" s="19" t="s">
        <v>34</v>
      </c>
      <c r="H53" s="117"/>
      <c r="I53" s="117"/>
      <c r="J53" s="117"/>
      <c r="K53" s="6">
        <f>VLOOKUP(A53,'C grupa '!$A$4:$S$39,19,FALSE)</f>
        <v>170</v>
      </c>
      <c r="L53" s="120"/>
      <c r="M53" s="120"/>
      <c r="N53" s="123"/>
    </row>
    <row r="54" spans="1:14" s="1" customFormat="1" ht="13.5" customHeight="1">
      <c r="A54" s="57">
        <v>58</v>
      </c>
      <c r="B54" s="6">
        <f>VLOOKUP(A54,'C grupa '!$A$4:$S$39,3,FALSE)</f>
        <v>30</v>
      </c>
      <c r="C54" s="40" t="str">
        <f>VLOOKUP(A54,'C grupa '!$A$4:$S$39,4,FALSE)</f>
        <v>Никола Крстић</v>
      </c>
      <c r="D54" s="6" t="str">
        <f t="shared" si="2"/>
        <v>Никола</v>
      </c>
      <c r="E54" s="6" t="str">
        <f t="shared" si="3"/>
        <v>Крстић</v>
      </c>
      <c r="F54" s="8"/>
      <c r="G54" s="19" t="s">
        <v>34</v>
      </c>
      <c r="H54" s="117"/>
      <c r="I54" s="117"/>
      <c r="J54" s="117"/>
      <c r="K54" s="6">
        <f>VLOOKUP(A54,'C grupa '!$A$4:$S$39,19,FALSE)</f>
        <v>171</v>
      </c>
      <c r="L54" s="120"/>
      <c r="M54" s="120"/>
      <c r="N54" s="123"/>
    </row>
    <row r="55" spans="1:14" s="1" customFormat="1" ht="13.5" customHeight="1">
      <c r="A55" s="57">
        <v>59</v>
      </c>
      <c r="B55" s="6">
        <f>VLOOKUP(A55,'C grupa '!$A$4:$S$39,3,FALSE)</f>
        <v>3</v>
      </c>
      <c r="C55" s="40" t="str">
        <f>VLOOKUP(A55,'C grupa '!$A$4:$S$39,4,FALSE)</f>
        <v>Анастасија Ђуровић</v>
      </c>
      <c r="D55" s="6" t="str">
        <f t="shared" si="2"/>
        <v>Анастасија</v>
      </c>
      <c r="E55" s="6" t="str">
        <f t="shared" si="3"/>
        <v>Ђуровић</v>
      </c>
      <c r="F55" s="8"/>
      <c r="G55" s="19" t="s">
        <v>34</v>
      </c>
      <c r="H55" s="117"/>
      <c r="I55" s="117"/>
      <c r="J55" s="117"/>
      <c r="K55" s="6">
        <f>VLOOKUP(A55,'C grupa '!$A$4:$S$39,19,FALSE)</f>
        <v>175</v>
      </c>
      <c r="L55" s="120"/>
      <c r="M55" s="120"/>
      <c r="N55" s="123"/>
    </row>
    <row r="56" spans="1:14" s="1" customFormat="1" ht="13.5" customHeight="1" thickBot="1">
      <c r="A56" s="108">
        <v>60</v>
      </c>
      <c r="B56" s="17">
        <f>VLOOKUP(A56,'C grupa '!$A$4:$S$39,3,FALSE)</f>
        <v>67</v>
      </c>
      <c r="C56" s="43" t="str">
        <f>VLOOKUP(A56,'C grupa '!$A$4:$S$39,4,FALSE)</f>
        <v>Сара Јаковљевић</v>
      </c>
      <c r="D56" s="17" t="str">
        <f t="shared" si="2"/>
        <v>Сара</v>
      </c>
      <c r="E56" s="17" t="str">
        <f t="shared" si="3"/>
        <v>Јаковљевић</v>
      </c>
      <c r="F56" s="24"/>
      <c r="G56" s="18" t="s">
        <v>34</v>
      </c>
      <c r="H56" s="118"/>
      <c r="I56" s="118"/>
      <c r="J56" s="118"/>
      <c r="K56" s="17">
        <f>VLOOKUP(A56,'C grupa '!$A$4:$S$39,19,FALSE)</f>
        <v>155</v>
      </c>
      <c r="L56" s="121"/>
      <c r="M56" s="121"/>
      <c r="N56" s="124"/>
    </row>
    <row r="57" spans="1:14" s="1" customFormat="1" ht="13.5" customHeight="1">
      <c r="A57" s="107">
        <v>25</v>
      </c>
      <c r="B57" s="14">
        <f>VLOOKUP(A57,'B grupa'!$A$4:$S$36,3,FALSE)</f>
        <v>20</v>
      </c>
      <c r="C57" s="39" t="str">
        <f>VLOOKUP(A57,'B grupa'!$A$4:$S$36,4,FALSE)</f>
        <v>Маша Николић</v>
      </c>
      <c r="D57" s="14" t="str">
        <f t="shared" si="2"/>
        <v>Маша</v>
      </c>
      <c r="E57" s="14" t="str">
        <f t="shared" si="3"/>
        <v>Николић</v>
      </c>
      <c r="F57" s="14"/>
      <c r="G57" s="34" t="s">
        <v>33</v>
      </c>
      <c r="H57" s="116" t="s">
        <v>108</v>
      </c>
      <c r="I57" s="116" t="s">
        <v>26</v>
      </c>
      <c r="J57" s="116" t="s">
        <v>109</v>
      </c>
      <c r="K57" s="14">
        <f>VLOOKUP(A57,'B grupa'!$A$4:$S$36,19,FALSE)</f>
        <v>106</v>
      </c>
      <c r="L57" s="119">
        <f>SUM(K57:K60)</f>
        <v>479</v>
      </c>
      <c r="M57" s="119">
        <f>SUM(K61:K64)</f>
        <v>583</v>
      </c>
      <c r="N57" s="122">
        <f>SUM(L57:M64)</f>
        <v>1062</v>
      </c>
    </row>
    <row r="58" spans="1:14" s="1" customFormat="1" ht="13.5" customHeight="1">
      <c r="A58" s="57">
        <v>26</v>
      </c>
      <c r="B58" s="14">
        <f>VLOOKUP(A58,'B grupa'!$A$4:$S$36,3,FALSE)</f>
        <v>48</v>
      </c>
      <c r="C58" s="39" t="str">
        <f>VLOOKUP(A58,'B grupa'!$A$4:$S$36,4,FALSE)</f>
        <v>Теодора Јаковљевић</v>
      </c>
      <c r="D58" s="6" t="str">
        <f t="shared" si="2"/>
        <v>Теодора</v>
      </c>
      <c r="E58" s="6" t="str">
        <f t="shared" si="3"/>
        <v>Јаковљевић</v>
      </c>
      <c r="F58" s="6"/>
      <c r="G58" s="9" t="s">
        <v>33</v>
      </c>
      <c r="H58" s="117"/>
      <c r="I58" s="117"/>
      <c r="J58" s="117"/>
      <c r="K58" s="14">
        <f>VLOOKUP(A58,'B grupa'!$A$4:$S$36,19,FALSE)</f>
        <v>76</v>
      </c>
      <c r="L58" s="120"/>
      <c r="M58" s="120"/>
      <c r="N58" s="123"/>
    </row>
    <row r="59" spans="1:14" s="1" customFormat="1" ht="13.5" customHeight="1">
      <c r="A59" s="57">
        <v>27</v>
      </c>
      <c r="B59" s="14">
        <f>VLOOKUP(A59,'B grupa'!$A$4:$S$36,3,FALSE)</f>
        <v>29</v>
      </c>
      <c r="C59" s="39" t="str">
        <f>VLOOKUP(A59,'B grupa'!$A$4:$S$36,4,FALSE)</f>
        <v>Страхиња Петровић </v>
      </c>
      <c r="D59" s="6" t="str">
        <f t="shared" si="2"/>
        <v>Страхиња</v>
      </c>
      <c r="E59" s="6" t="str">
        <f t="shared" si="3"/>
        <v>Петровић </v>
      </c>
      <c r="F59" s="6"/>
      <c r="G59" s="9" t="s">
        <v>33</v>
      </c>
      <c r="H59" s="117"/>
      <c r="I59" s="117"/>
      <c r="J59" s="117"/>
      <c r="K59" s="14">
        <f>VLOOKUP(A59,'B grupa'!$A$4:$S$36,19,FALSE)</f>
        <v>172</v>
      </c>
      <c r="L59" s="120"/>
      <c r="M59" s="120"/>
      <c r="N59" s="123"/>
    </row>
    <row r="60" spans="1:14" s="1" customFormat="1" ht="13.5" customHeight="1">
      <c r="A60" s="57">
        <v>28</v>
      </c>
      <c r="B60" s="14">
        <f>VLOOKUP(A60,'B grupa'!$A$4:$S$36,3,FALSE)</f>
        <v>66</v>
      </c>
      <c r="C60" s="39" t="str">
        <f>VLOOKUP(A60,'B grupa'!$A$4:$S$36,4,FALSE)</f>
        <v>Андрија Живковић</v>
      </c>
      <c r="D60" s="6" t="str">
        <f t="shared" si="2"/>
        <v>Андрија</v>
      </c>
      <c r="E60" s="6" t="str">
        <f t="shared" si="3"/>
        <v>Живковић</v>
      </c>
      <c r="F60" s="6"/>
      <c r="G60" s="9" t="s">
        <v>33</v>
      </c>
      <c r="H60" s="117"/>
      <c r="I60" s="117"/>
      <c r="J60" s="117"/>
      <c r="K60" s="14">
        <f>VLOOKUP(A60,'B grupa'!$A$4:$S$36,19,FALSE)</f>
        <v>125</v>
      </c>
      <c r="L60" s="120"/>
      <c r="M60" s="120"/>
      <c r="N60" s="123"/>
    </row>
    <row r="61" spans="1:14" s="1" customFormat="1" ht="13.5" customHeight="1">
      <c r="A61" s="57">
        <v>61</v>
      </c>
      <c r="B61" s="6">
        <f>VLOOKUP(A61,'C grupa '!$A$4:$S$39,3,FALSE)</f>
        <v>57</v>
      </c>
      <c r="C61" s="40" t="str">
        <f>VLOOKUP(A61,'C grupa '!$A$4:$S$39,4,FALSE)</f>
        <v>Зорана Ђурђевић </v>
      </c>
      <c r="D61" s="6" t="str">
        <f t="shared" si="2"/>
        <v>Зорана</v>
      </c>
      <c r="E61" s="6" t="str">
        <f t="shared" si="3"/>
        <v>Ђурђевић </v>
      </c>
      <c r="F61" s="8"/>
      <c r="G61" s="19" t="s">
        <v>34</v>
      </c>
      <c r="H61" s="117"/>
      <c r="I61" s="117"/>
      <c r="J61" s="117"/>
      <c r="K61" s="6">
        <f>VLOOKUP(A61,'C grupa '!$A$4:$S$39,19,FALSE)</f>
        <v>154</v>
      </c>
      <c r="L61" s="120"/>
      <c r="M61" s="120"/>
      <c r="N61" s="123"/>
    </row>
    <row r="62" spans="1:14" s="1" customFormat="1" ht="13.5" customHeight="1">
      <c r="A62" s="57">
        <v>62</v>
      </c>
      <c r="B62" s="6">
        <f>VLOOKUP(A62,'C grupa '!$A$4:$S$39,3,FALSE)</f>
        <v>11</v>
      </c>
      <c r="C62" s="40" t="str">
        <f>VLOOKUP(A62,'C grupa '!$A$4:$S$39,4,FALSE)</f>
        <v>Александра Ковачевић </v>
      </c>
      <c r="D62" s="6" t="str">
        <f t="shared" si="2"/>
        <v>Александра</v>
      </c>
      <c r="E62" s="6" t="str">
        <f t="shared" si="3"/>
        <v>Ковачевић </v>
      </c>
      <c r="F62" s="8"/>
      <c r="G62" s="19" t="s">
        <v>34</v>
      </c>
      <c r="H62" s="117"/>
      <c r="I62" s="117"/>
      <c r="J62" s="117"/>
      <c r="K62" s="6">
        <f>VLOOKUP(A62,'C grupa '!$A$4:$S$39,19,FALSE)</f>
        <v>129</v>
      </c>
      <c r="L62" s="120"/>
      <c r="M62" s="120"/>
      <c r="N62" s="123"/>
    </row>
    <row r="63" spans="1:14" s="1" customFormat="1" ht="13.5" customHeight="1">
      <c r="A63" s="57">
        <v>63</v>
      </c>
      <c r="B63" s="6">
        <f>VLOOKUP(A63,'C grupa '!$A$4:$S$39,3,FALSE)</f>
        <v>38</v>
      </c>
      <c r="C63" s="40" t="str">
        <f>VLOOKUP(A63,'C grupa '!$A$4:$S$39,4,FALSE)</f>
        <v>Лука Милојковић </v>
      </c>
      <c r="D63" s="6" t="str">
        <f t="shared" si="2"/>
        <v>Лука</v>
      </c>
      <c r="E63" s="6" t="str">
        <f t="shared" si="3"/>
        <v>Милојковић </v>
      </c>
      <c r="F63" s="8"/>
      <c r="G63" s="19" t="s">
        <v>34</v>
      </c>
      <c r="H63" s="117"/>
      <c r="I63" s="117"/>
      <c r="J63" s="117"/>
      <c r="K63" s="6">
        <f>VLOOKUP(A63,'C grupa '!$A$4:$S$39,19,FALSE)</f>
        <v>149</v>
      </c>
      <c r="L63" s="120"/>
      <c r="M63" s="120"/>
      <c r="N63" s="123"/>
    </row>
    <row r="64" spans="1:14" s="1" customFormat="1" ht="13.5" customHeight="1" thickBot="1">
      <c r="A64" s="108">
        <v>64</v>
      </c>
      <c r="B64" s="17">
        <f>VLOOKUP(A64,'C grupa '!$A$4:$S$39,3,FALSE)</f>
        <v>2</v>
      </c>
      <c r="C64" s="43" t="str">
        <f>VLOOKUP(A64,'C grupa '!$A$4:$S$39,4,FALSE)</f>
        <v>Стефан Тодоровић</v>
      </c>
      <c r="D64" s="17" t="str">
        <f t="shared" si="2"/>
        <v>Стефан</v>
      </c>
      <c r="E64" s="17" t="str">
        <f t="shared" si="3"/>
        <v>Тодоровић</v>
      </c>
      <c r="F64" s="24"/>
      <c r="G64" s="18" t="s">
        <v>34</v>
      </c>
      <c r="H64" s="118"/>
      <c r="I64" s="118"/>
      <c r="J64" s="118"/>
      <c r="K64" s="17">
        <f>VLOOKUP(A64,'C grupa '!$A$4:$S$39,19,FALSE)</f>
        <v>151</v>
      </c>
      <c r="L64" s="121"/>
      <c r="M64" s="121"/>
      <c r="N64" s="124"/>
    </row>
    <row r="65" spans="1:14" ht="13.5" customHeight="1">
      <c r="A65" s="107">
        <v>29</v>
      </c>
      <c r="B65" s="14">
        <f>VLOOKUP(A65,'B grupa'!$A$4:$S$36,3,FALSE)</f>
        <v>36</v>
      </c>
      <c r="C65" s="39" t="str">
        <f>VLOOKUP(A65,'B grupa'!$A$4:$S$36,4,FALSE)</f>
        <v>Филип Лукић </v>
      </c>
      <c r="D65" s="14" t="str">
        <f aca="true" t="shared" si="4" ref="D65:D72">LEFT(C65,FIND(" ",C65)-1)</f>
        <v>Филип</v>
      </c>
      <c r="E65" s="14" t="str">
        <f aca="true" t="shared" si="5" ref="E65:E72">MID(C65,LEN(D65)+2,100)</f>
        <v>Лукић </v>
      </c>
      <c r="F65" s="14"/>
      <c r="G65" s="34" t="s">
        <v>33</v>
      </c>
      <c r="H65" s="116" t="s">
        <v>110</v>
      </c>
      <c r="I65" s="134" t="s">
        <v>111</v>
      </c>
      <c r="J65" s="116" t="s">
        <v>119</v>
      </c>
      <c r="K65" s="14">
        <f>VLOOKUP(A65,'B grupa'!$A$4:$S$36,19,FALSE)</f>
        <v>111</v>
      </c>
      <c r="L65" s="119">
        <f>SUM(K65:K68)</f>
        <v>452</v>
      </c>
      <c r="M65" s="119">
        <f>SUM(K69:K72)</f>
        <v>537</v>
      </c>
      <c r="N65" s="122">
        <f>SUM(L65:M72)</f>
        <v>989</v>
      </c>
    </row>
    <row r="66" spans="1:14" ht="13.5" customHeight="1">
      <c r="A66" s="57">
        <v>30</v>
      </c>
      <c r="B66" s="14">
        <f>VLOOKUP(A66,'B grupa'!$A$4:$S$36,3,FALSE)</f>
        <v>55</v>
      </c>
      <c r="C66" s="39" t="str">
        <f>VLOOKUP(A66,'B grupa'!$A$4:$S$36,4,FALSE)</f>
        <v>Магдалена Влајић </v>
      </c>
      <c r="D66" s="6" t="str">
        <f t="shared" si="4"/>
        <v>Магдалена</v>
      </c>
      <c r="E66" s="6" t="str">
        <f t="shared" si="5"/>
        <v>Влајић </v>
      </c>
      <c r="F66" s="6"/>
      <c r="G66" s="9" t="s">
        <v>33</v>
      </c>
      <c r="H66" s="117"/>
      <c r="I66" s="135"/>
      <c r="J66" s="117"/>
      <c r="K66" s="14">
        <f>VLOOKUP(A66,'B grupa'!$A$4:$S$36,19,FALSE)</f>
        <v>109</v>
      </c>
      <c r="L66" s="120"/>
      <c r="M66" s="120"/>
      <c r="N66" s="123"/>
    </row>
    <row r="67" spans="1:14" ht="13.5" customHeight="1">
      <c r="A67" s="57">
        <v>31</v>
      </c>
      <c r="B67" s="14">
        <f>VLOOKUP(A67,'B grupa'!$A$4:$S$36,3,FALSE)</f>
        <v>45</v>
      </c>
      <c r="C67" s="39" t="str">
        <f>VLOOKUP(A67,'B grupa'!$A$4:$S$36,4,FALSE)</f>
        <v>Сара Стојадиновић </v>
      </c>
      <c r="D67" s="6" t="str">
        <f t="shared" si="4"/>
        <v>Сара</v>
      </c>
      <c r="E67" s="6" t="str">
        <f t="shared" si="5"/>
        <v>Стојадиновић </v>
      </c>
      <c r="F67" s="6"/>
      <c r="G67" s="9" t="s">
        <v>33</v>
      </c>
      <c r="H67" s="117"/>
      <c r="I67" s="135"/>
      <c r="J67" s="117"/>
      <c r="K67" s="14">
        <f>VLOOKUP(A67,'B grupa'!$A$4:$S$36,19,FALSE)</f>
        <v>127</v>
      </c>
      <c r="L67" s="120"/>
      <c r="M67" s="120"/>
      <c r="N67" s="123"/>
    </row>
    <row r="68" spans="1:14" ht="13.5" customHeight="1">
      <c r="A68" s="57">
        <v>32</v>
      </c>
      <c r="B68" s="14">
        <f>VLOOKUP(A68,'B grupa'!$A$4:$S$36,3,FALSE)</f>
        <v>64</v>
      </c>
      <c r="C68" s="39" t="str">
        <f>VLOOKUP(A68,'B grupa'!$A$4:$S$36,4,FALSE)</f>
        <v>Урош Савковић </v>
      </c>
      <c r="D68" s="6" t="str">
        <f t="shared" si="4"/>
        <v>Урош</v>
      </c>
      <c r="E68" s="6" t="str">
        <f t="shared" si="5"/>
        <v>Савковић </v>
      </c>
      <c r="F68" s="6"/>
      <c r="G68" s="9" t="s">
        <v>33</v>
      </c>
      <c r="H68" s="117"/>
      <c r="I68" s="135"/>
      <c r="J68" s="117"/>
      <c r="K68" s="14">
        <f>VLOOKUP(A68,'B grupa'!$A$4:$S$36,19,FALSE)</f>
        <v>105</v>
      </c>
      <c r="L68" s="120"/>
      <c r="M68" s="120"/>
      <c r="N68" s="123"/>
    </row>
    <row r="69" spans="1:14" ht="13.5" customHeight="1">
      <c r="A69" s="57">
        <v>65</v>
      </c>
      <c r="B69" s="6">
        <f>VLOOKUP(A69,'C grupa '!$A$4:$S$39,3,FALSE)</f>
        <v>18</v>
      </c>
      <c r="C69" s="40" t="str">
        <f>VLOOKUP(A69,'C grupa '!$A$4:$S$39,4,FALSE)</f>
        <v>Радица Вујић </v>
      </c>
      <c r="D69" s="6" t="str">
        <f t="shared" si="4"/>
        <v>Радица</v>
      </c>
      <c r="E69" s="6" t="str">
        <f t="shared" si="5"/>
        <v>Вујић </v>
      </c>
      <c r="F69" s="8"/>
      <c r="G69" s="19" t="s">
        <v>34</v>
      </c>
      <c r="H69" s="117"/>
      <c r="I69" s="135"/>
      <c r="J69" s="117"/>
      <c r="K69" s="6">
        <f>VLOOKUP(A69,'C grupa '!$A$4:$S$39,19,FALSE)</f>
        <v>113</v>
      </c>
      <c r="L69" s="120"/>
      <c r="M69" s="120"/>
      <c r="N69" s="123"/>
    </row>
    <row r="70" spans="1:14" ht="13.5" customHeight="1">
      <c r="A70" s="57">
        <v>66</v>
      </c>
      <c r="B70" s="6">
        <f>VLOOKUP(A70,'C grupa '!$A$4:$S$39,3,FALSE)</f>
        <v>9</v>
      </c>
      <c r="C70" s="40" t="str">
        <f>VLOOKUP(A70,'C grupa '!$A$4:$S$39,4,FALSE)</f>
        <v>Душан Вујић </v>
      </c>
      <c r="D70" s="6" t="str">
        <f t="shared" si="4"/>
        <v>Душан</v>
      </c>
      <c r="E70" s="6" t="str">
        <f t="shared" si="5"/>
        <v>Вујић </v>
      </c>
      <c r="F70" s="8"/>
      <c r="G70" s="19" t="s">
        <v>34</v>
      </c>
      <c r="H70" s="117"/>
      <c r="I70" s="135"/>
      <c r="J70" s="117"/>
      <c r="K70" s="6">
        <f>VLOOKUP(A70,'C grupa '!$A$4:$S$39,19,FALSE)</f>
        <v>138</v>
      </c>
      <c r="L70" s="120"/>
      <c r="M70" s="120"/>
      <c r="N70" s="123"/>
    </row>
    <row r="71" spans="1:14" ht="13.5" customHeight="1">
      <c r="A71" s="57">
        <v>67</v>
      </c>
      <c r="B71" s="6">
        <f>VLOOKUP(A71,'C grupa '!$A$4:$S$39,3,FALSE)</f>
        <v>27</v>
      </c>
      <c r="C71" s="40" t="str">
        <f>VLOOKUP(A71,'C grupa '!$A$4:$S$39,4,FALSE)</f>
        <v>Урош Стевић </v>
      </c>
      <c r="D71" s="6" t="str">
        <f t="shared" si="4"/>
        <v>Урош</v>
      </c>
      <c r="E71" s="6" t="str">
        <f t="shared" si="5"/>
        <v>Стевић </v>
      </c>
      <c r="F71" s="8"/>
      <c r="G71" s="19" t="s">
        <v>34</v>
      </c>
      <c r="H71" s="117"/>
      <c r="I71" s="135"/>
      <c r="J71" s="117"/>
      <c r="K71" s="6">
        <f>VLOOKUP(A71,'C grupa '!$A$4:$S$39,19,FALSE)</f>
        <v>135</v>
      </c>
      <c r="L71" s="120"/>
      <c r="M71" s="120"/>
      <c r="N71" s="123"/>
    </row>
    <row r="72" spans="1:14" ht="13.5" customHeight="1" thickBot="1">
      <c r="A72" s="108">
        <v>68</v>
      </c>
      <c r="B72" s="17">
        <f>VLOOKUP(A72,'C grupa '!$A$4:$S$39,3,FALSE)</f>
        <v>73</v>
      </c>
      <c r="C72" s="43" t="str">
        <f>VLOOKUP(A72,'C grupa '!$A$4:$S$39,4,FALSE)</f>
        <v>Мина Личић </v>
      </c>
      <c r="D72" s="17" t="str">
        <f t="shared" si="4"/>
        <v>Мина</v>
      </c>
      <c r="E72" s="17" t="str">
        <f t="shared" si="5"/>
        <v>Личић </v>
      </c>
      <c r="F72" s="24"/>
      <c r="G72" s="18" t="s">
        <v>34</v>
      </c>
      <c r="H72" s="118"/>
      <c r="I72" s="136"/>
      <c r="J72" s="118"/>
      <c r="K72" s="17">
        <f>VLOOKUP(A72,'C grupa '!$A$4:$S$39,19,FALSE)</f>
        <v>151</v>
      </c>
      <c r="L72" s="121"/>
      <c r="M72" s="121"/>
      <c r="N72" s="124"/>
    </row>
  </sheetData>
  <sheetProtection/>
  <mergeCells count="55">
    <mergeCell ref="M65:M72"/>
    <mergeCell ref="M33:M40"/>
    <mergeCell ref="N33:N40"/>
    <mergeCell ref="L4:L8"/>
    <mergeCell ref="I4:I8"/>
    <mergeCell ref="H4:H8"/>
    <mergeCell ref="J4:J8"/>
    <mergeCell ref="N4:N8"/>
    <mergeCell ref="M4:M8"/>
    <mergeCell ref="H33:H40"/>
    <mergeCell ref="I33:I40"/>
    <mergeCell ref="L33:L40"/>
    <mergeCell ref="N65:N72"/>
    <mergeCell ref="J65:J72"/>
    <mergeCell ref="I65:I72"/>
    <mergeCell ref="N41:N48"/>
    <mergeCell ref="J33:J40"/>
    <mergeCell ref="L41:L48"/>
    <mergeCell ref="M41:M48"/>
    <mergeCell ref="L9:L16"/>
    <mergeCell ref="M9:M16"/>
    <mergeCell ref="I9:I16"/>
    <mergeCell ref="L65:L72"/>
    <mergeCell ref="H41:H48"/>
    <mergeCell ref="I41:I48"/>
    <mergeCell ref="J41:J48"/>
    <mergeCell ref="H25:H32"/>
    <mergeCell ref="I25:I32"/>
    <mergeCell ref="H65:H72"/>
    <mergeCell ref="L25:L32"/>
    <mergeCell ref="M25:M32"/>
    <mergeCell ref="N25:N32"/>
    <mergeCell ref="J25:J32"/>
    <mergeCell ref="N17:N24"/>
    <mergeCell ref="I17:I24"/>
    <mergeCell ref="J17:J24"/>
    <mergeCell ref="N9:N16"/>
    <mergeCell ref="A1:M1"/>
    <mergeCell ref="L17:L24"/>
    <mergeCell ref="M17:M24"/>
    <mergeCell ref="H17:H24"/>
    <mergeCell ref="J9:J16"/>
    <mergeCell ref="H9:H16"/>
    <mergeCell ref="H49:H56"/>
    <mergeCell ref="I49:I56"/>
    <mergeCell ref="J49:J56"/>
    <mergeCell ref="L49:L56"/>
    <mergeCell ref="M49:M56"/>
    <mergeCell ref="N49:N56"/>
    <mergeCell ref="H57:H64"/>
    <mergeCell ref="I57:I64"/>
    <mergeCell ref="J57:J64"/>
    <mergeCell ref="L57:L64"/>
    <mergeCell ref="M57:M64"/>
    <mergeCell ref="N57:N64"/>
  </mergeCells>
  <printOptions/>
  <pageMargins left="0.41" right="0.36" top="0.24" bottom="0.7480314960629921" header="0.15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PageLayoutView="0" workbookViewId="0" topLeftCell="B1">
      <selection activeCell="F21" sqref="F21"/>
    </sheetView>
  </sheetViews>
  <sheetFormatPr defaultColWidth="9.140625" defaultRowHeight="12.75"/>
  <cols>
    <col min="2" max="2" width="10.28125" style="0" customWidth="1"/>
    <col min="3" max="3" width="24.28125" style="0" customWidth="1"/>
    <col min="4" max="4" width="18.57421875" style="0" customWidth="1"/>
    <col min="5" max="5" width="20.140625" style="0" customWidth="1"/>
  </cols>
  <sheetData>
    <row r="2" spans="2:12" ht="15.75">
      <c r="B2" s="125" t="s">
        <v>125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3" ht="24" thickBot="1">
      <c r="B3" s="31" t="s">
        <v>14</v>
      </c>
      <c r="C3" s="3"/>
    </row>
    <row r="4" spans="2:7" ht="37.5" customHeight="1" thickBot="1" thickTop="1">
      <c r="B4" s="47" t="s">
        <v>15</v>
      </c>
      <c r="C4" s="45" t="s">
        <v>0</v>
      </c>
      <c r="D4" s="44" t="s">
        <v>18</v>
      </c>
      <c r="E4" s="44" t="s">
        <v>19</v>
      </c>
      <c r="F4" s="45" t="s">
        <v>16</v>
      </c>
      <c r="G4" s="48" t="s">
        <v>17</v>
      </c>
    </row>
    <row r="5" spans="2:7" ht="16.5" thickTop="1">
      <c r="B5" s="109">
        <v>1</v>
      </c>
      <c r="C5" s="27" t="s">
        <v>10</v>
      </c>
      <c r="D5" s="29">
        <f>'Ekipni rezultati za skole'!$L$25</f>
        <v>640</v>
      </c>
      <c r="E5" s="49">
        <f>'Ekipni rezultati za skole'!$M$25</f>
        <v>699</v>
      </c>
      <c r="F5" s="50">
        <f>SUM(D5:E5)</f>
        <v>1339</v>
      </c>
      <c r="G5" s="169" t="s">
        <v>139</v>
      </c>
    </row>
    <row r="6" spans="2:7" ht="15.75">
      <c r="B6" s="109">
        <v>2</v>
      </c>
      <c r="C6" s="28" t="s">
        <v>7</v>
      </c>
      <c r="D6" s="29">
        <f>'Ekipni rezultati za skole'!$L$17</f>
        <v>638</v>
      </c>
      <c r="E6" s="29">
        <f>'Ekipni rezultati za skole'!$M$17</f>
        <v>669</v>
      </c>
      <c r="F6" s="46">
        <f>SUM(D6:E6)</f>
        <v>1307</v>
      </c>
      <c r="G6" s="170" t="s">
        <v>140</v>
      </c>
    </row>
    <row r="7" spans="2:7" ht="15.75">
      <c r="B7" s="109">
        <v>3</v>
      </c>
      <c r="C7" s="28" t="s">
        <v>9</v>
      </c>
      <c r="D7" s="29">
        <f>'Ekipni rezultati za skole'!$L$49</f>
        <v>622</v>
      </c>
      <c r="E7" s="29">
        <f>'Ekipni rezultati za skole'!$M$49</f>
        <v>671</v>
      </c>
      <c r="F7" s="46">
        <f>SUM(D7:E7)</f>
        <v>1293</v>
      </c>
      <c r="G7" s="170" t="s">
        <v>141</v>
      </c>
    </row>
    <row r="8" spans="2:7" ht="15.75">
      <c r="B8" s="109">
        <v>4</v>
      </c>
      <c r="C8" s="28" t="s">
        <v>62</v>
      </c>
      <c r="D8" s="29">
        <f>'Ekipni rezultati za skole'!$L$9</f>
        <v>553</v>
      </c>
      <c r="E8" s="29">
        <f>'Ekipni rezultati za skole'!$M$9</f>
        <v>571</v>
      </c>
      <c r="F8" s="46">
        <f>SUM(D8:E8)</f>
        <v>1124</v>
      </c>
      <c r="G8" s="30"/>
    </row>
    <row r="9" spans="2:7" ht="15.75">
      <c r="B9" s="109">
        <v>5</v>
      </c>
      <c r="C9" s="28" t="s">
        <v>40</v>
      </c>
      <c r="D9" s="29">
        <f>'Ekipni rezultati za skole'!$L$41</f>
        <v>474</v>
      </c>
      <c r="E9" s="29">
        <f>'Ekipni rezultati za skole'!$M$41</f>
        <v>647</v>
      </c>
      <c r="F9" s="46">
        <f>SUM(D9:E9)</f>
        <v>1121</v>
      </c>
      <c r="G9" s="30"/>
    </row>
    <row r="10" spans="2:7" ht="15.75">
      <c r="B10" s="109">
        <v>6</v>
      </c>
      <c r="C10" s="28" t="s">
        <v>108</v>
      </c>
      <c r="D10" s="29">
        <f>'Ekipni rezultati za skole'!$L$57</f>
        <v>479</v>
      </c>
      <c r="E10" s="29">
        <f>'Ekipni rezultati za skole'!$M$57</f>
        <v>583</v>
      </c>
      <c r="F10" s="46">
        <f>SUM(D10:E10)</f>
        <v>1062</v>
      </c>
      <c r="G10" s="30"/>
    </row>
    <row r="11" spans="2:7" ht="15.75">
      <c r="B11" s="109">
        <v>7</v>
      </c>
      <c r="C11" s="28" t="s">
        <v>8</v>
      </c>
      <c r="D11" s="29">
        <f>'Ekipni rezultati za skole'!$L$33</f>
        <v>476</v>
      </c>
      <c r="E11" s="29">
        <f>'Ekipni rezultati za skole'!$M$33</f>
        <v>522</v>
      </c>
      <c r="F11" s="46">
        <f>SUM(D11:E11)</f>
        <v>998</v>
      </c>
      <c r="G11" s="30"/>
    </row>
    <row r="12" spans="2:7" ht="15.75">
      <c r="B12" s="109">
        <v>8</v>
      </c>
      <c r="C12" s="28" t="s">
        <v>110</v>
      </c>
      <c r="D12" s="29">
        <f>'Ekipni rezultati za skole'!$L$65</f>
        <v>452</v>
      </c>
      <c r="E12" s="29">
        <f>'Ekipni rezultati za skole'!$M$65</f>
        <v>537</v>
      </c>
      <c r="F12" s="46">
        <f>SUM(D12:E12)</f>
        <v>989</v>
      </c>
      <c r="G12" s="30"/>
    </row>
    <row r="13" spans="2:7" ht="15.75">
      <c r="B13" s="109">
        <v>9</v>
      </c>
      <c r="C13" s="28" t="s">
        <v>11</v>
      </c>
      <c r="D13" s="29">
        <f>'Ekipni rezultati za skole'!$L$4</f>
        <v>121</v>
      </c>
      <c r="E13" s="29">
        <f>'Ekipni rezultati za skole'!$M$4</f>
        <v>435</v>
      </c>
      <c r="F13" s="46">
        <f>SUM(D13:E13)</f>
        <v>556</v>
      </c>
      <c r="G13" s="30"/>
    </row>
    <row r="15" spans="2:9" ht="12.75" customHeight="1">
      <c r="B15" s="139" t="s">
        <v>124</v>
      </c>
      <c r="C15" s="140"/>
      <c r="D15" s="141" t="s">
        <v>20</v>
      </c>
      <c r="E15" s="141"/>
      <c r="F15" s="141"/>
      <c r="G15" s="4"/>
      <c r="H15" s="4"/>
      <c r="I15" s="4"/>
    </row>
    <row r="16" spans="2:9" ht="12.75">
      <c r="B16" s="140"/>
      <c r="C16" s="140"/>
      <c r="D16" s="140"/>
      <c r="E16" s="140"/>
      <c r="F16" s="4"/>
      <c r="G16" s="4"/>
      <c r="H16" s="4"/>
      <c r="I16" s="4"/>
    </row>
  </sheetData>
  <sheetProtection/>
  <autoFilter ref="B4:G4">
    <sortState ref="B5:G16">
      <sortCondition descending="1" sortBy="value" ref="F5:F16"/>
    </sortState>
  </autoFilter>
  <mergeCells count="4">
    <mergeCell ref="B2:L2"/>
    <mergeCell ref="B15:C16"/>
    <mergeCell ref="D16:E16"/>
    <mergeCell ref="D15:F15"/>
  </mergeCells>
  <printOptions/>
  <pageMargins left="0.35433070866141736" right="0.35433070866141736" top="0.787401574803149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TIO</cp:lastModifiedBy>
  <cp:lastPrinted>2019-04-07T15:12:38Z</cp:lastPrinted>
  <dcterms:created xsi:type="dcterms:W3CDTF">2008-04-11T12:58:40Z</dcterms:created>
  <dcterms:modified xsi:type="dcterms:W3CDTF">2019-04-07T15:51:45Z</dcterms:modified>
  <cp:category/>
  <cp:version/>
  <cp:contentType/>
  <cp:contentStatus/>
</cp:coreProperties>
</file>